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U:\UCHWAŁY\UCHWAŁY 2024\2024.11.28\"/>
    </mc:Choice>
  </mc:AlternateContent>
  <xr:revisionPtr revIDLastSave="0" documentId="13_ncr:1_{539ECCA0-DFE9-4CFD-B6F5-833CAD5B0B98}" xr6:coauthVersionLast="47" xr6:coauthVersionMax="47" xr10:uidLastSave="{00000000-0000-0000-0000-000000000000}"/>
  <bookViews>
    <workbookView xWindow="-28920" yWindow="-120" windowWidth="29040" windowHeight="15720" xr2:uid="{76BE3FB6-6000-4D34-9C40-70DF282832C0}"/>
  </bookViews>
  <sheets>
    <sheet name=" f.soł. " sheetId="1" r:id="rId1"/>
    <sheet name="Paragrafy do besti" sheetId="3" r:id="rId2"/>
  </sheets>
  <definedNames>
    <definedName name="_xlnm._FilterDatabase" localSheetId="0" hidden="1">' f.soł. '!$A$7:$J$1002</definedName>
    <definedName name="_xlnm._FilterDatabase" localSheetId="1" hidden="1">'Paragrafy do besti'!$C$6:$E$27</definedName>
    <definedName name="_xlnm.Print_Area" localSheetId="0">' f.soł. '!$A$1:$J$1002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3" l="1"/>
  <c r="E11" i="3"/>
  <c r="E10" i="3"/>
  <c r="F500" i="1"/>
  <c r="J497" i="1"/>
  <c r="H497" i="1"/>
  <c r="G497" i="1"/>
  <c r="J500" i="1"/>
  <c r="H498" i="1"/>
  <c r="I498" i="1"/>
  <c r="G498" i="1"/>
  <c r="F498" i="1"/>
  <c r="J503" i="1"/>
  <c r="J501" i="1"/>
  <c r="H501" i="1"/>
  <c r="I501" i="1"/>
  <c r="I497" i="1" s="1"/>
  <c r="G501" i="1"/>
  <c r="F501" i="1"/>
  <c r="F503" i="1"/>
  <c r="F457" i="1"/>
  <c r="J457" i="1" s="1"/>
  <c r="F456" i="1"/>
  <c r="J456" i="1" s="1"/>
  <c r="G453" i="1"/>
  <c r="H453" i="1"/>
  <c r="I453" i="1"/>
  <c r="G309" i="1"/>
  <c r="H309" i="1"/>
  <c r="I309" i="1"/>
  <c r="F311" i="1"/>
  <c r="J311" i="1" s="1"/>
  <c r="H312" i="1"/>
  <c r="I312" i="1"/>
  <c r="G312" i="1"/>
  <c r="F314" i="1"/>
  <c r="F312" i="1" s="1"/>
  <c r="F185" i="1"/>
  <c r="F183" i="1" s="1"/>
  <c r="F182" i="1" s="1"/>
  <c r="I287" i="1"/>
  <c r="H183" i="1"/>
  <c r="H182" i="1" s="1"/>
  <c r="I183" i="1"/>
  <c r="I182" i="1" s="1"/>
  <c r="G183" i="1"/>
  <c r="G182" i="1" s="1"/>
  <c r="J580" i="1"/>
  <c r="I579" i="1"/>
  <c r="H579" i="1"/>
  <c r="G579" i="1"/>
  <c r="F581" i="1"/>
  <c r="J581" i="1" s="1"/>
  <c r="I136" i="1"/>
  <c r="I135" i="1" s="1"/>
  <c r="I134" i="1" s="1"/>
  <c r="F139" i="1"/>
  <c r="J139" i="1" s="1"/>
  <c r="I90" i="1"/>
  <c r="I89" i="1" s="1"/>
  <c r="H90" i="1"/>
  <c r="H89" i="1" s="1"/>
  <c r="H88" i="1" s="1"/>
  <c r="G90" i="1"/>
  <c r="F92" i="1"/>
  <c r="J92" i="1" s="1"/>
  <c r="I126" i="1"/>
  <c r="I449" i="1"/>
  <c r="H426" i="1"/>
  <c r="H425" i="1" s="1"/>
  <c r="I426" i="1"/>
  <c r="I425" i="1" s="1"/>
  <c r="G426" i="1"/>
  <c r="F428" i="1"/>
  <c r="J428" i="1" s="1"/>
  <c r="G408" i="1"/>
  <c r="H408" i="1"/>
  <c r="I408" i="1"/>
  <c r="F410" i="1"/>
  <c r="J410" i="1" s="1"/>
  <c r="H444" i="1"/>
  <c r="I444" i="1"/>
  <c r="G444" i="1"/>
  <c r="F448" i="1"/>
  <c r="J448" i="1" s="1"/>
  <c r="F461" i="1"/>
  <c r="J461" i="1" s="1"/>
  <c r="F452" i="1"/>
  <c r="G449" i="1"/>
  <c r="H449" i="1"/>
  <c r="I957" i="1"/>
  <c r="H957" i="1"/>
  <c r="G957" i="1"/>
  <c r="F959" i="1"/>
  <c r="J959" i="1" s="1"/>
  <c r="F509" i="1"/>
  <c r="J509" i="1" s="1"/>
  <c r="G966" i="1"/>
  <c r="I966" i="1"/>
  <c r="G504" i="1"/>
  <c r="H504" i="1"/>
  <c r="H496" i="1" s="1"/>
  <c r="I504" i="1"/>
  <c r="I947" i="1"/>
  <c r="I946" i="1" s="1"/>
  <c r="H947" i="1"/>
  <c r="G947" i="1"/>
  <c r="F949" i="1"/>
  <c r="J949" i="1" s="1"/>
  <c r="F981" i="1"/>
  <c r="I997" i="1"/>
  <c r="I996" i="1" s="1"/>
  <c r="I995" i="1" s="1"/>
  <c r="H997" i="1"/>
  <c r="H996" i="1" s="1"/>
  <c r="H995" i="1" s="1"/>
  <c r="G997" i="1"/>
  <c r="G996" i="1" s="1"/>
  <c r="G995" i="1" s="1"/>
  <c r="H979" i="1"/>
  <c r="G979" i="1"/>
  <c r="H983" i="1"/>
  <c r="H982" i="1" s="1"/>
  <c r="G983" i="1"/>
  <c r="G982" i="1" s="1"/>
  <c r="F999" i="1"/>
  <c r="J999" i="1" s="1"/>
  <c r="J997" i="1" s="1"/>
  <c r="J996" i="1" s="1"/>
  <c r="J995" i="1" s="1"/>
  <c r="I983" i="1"/>
  <c r="I982" i="1" s="1"/>
  <c r="F985" i="1"/>
  <c r="J985" i="1" s="1"/>
  <c r="I979" i="1"/>
  <c r="H897" i="1"/>
  <c r="F897" i="1" s="1"/>
  <c r="I892" i="1"/>
  <c r="J899" i="1"/>
  <c r="I897" i="1"/>
  <c r="F899" i="1"/>
  <c r="F896" i="1"/>
  <c r="J896" i="1" s="1"/>
  <c r="I344" i="1"/>
  <c r="G136" i="1"/>
  <c r="G135" i="1" s="1"/>
  <c r="F105" i="1"/>
  <c r="J105" i="1" s="1"/>
  <c r="F106" i="1"/>
  <c r="J106" i="1" s="1"/>
  <c r="F994" i="1"/>
  <c r="J994" i="1" s="1"/>
  <c r="F993" i="1"/>
  <c r="J993" i="1" s="1"/>
  <c r="I991" i="1"/>
  <c r="H991" i="1"/>
  <c r="G991" i="1"/>
  <c r="F990" i="1"/>
  <c r="I988" i="1"/>
  <c r="H988" i="1"/>
  <c r="G988" i="1"/>
  <c r="F975" i="1"/>
  <c r="J975" i="1" s="1"/>
  <c r="J973" i="1" s="1"/>
  <c r="J972" i="1" s="1"/>
  <c r="J971" i="1" s="1"/>
  <c r="I973" i="1"/>
  <c r="I972" i="1" s="1"/>
  <c r="I971" i="1" s="1"/>
  <c r="H973" i="1"/>
  <c r="H972" i="1" s="1"/>
  <c r="H971" i="1" s="1"/>
  <c r="G973" i="1"/>
  <c r="F970" i="1"/>
  <c r="J970" i="1" s="1"/>
  <c r="F969" i="1"/>
  <c r="J969" i="1" s="1"/>
  <c r="F968" i="1"/>
  <c r="J968" i="1" s="1"/>
  <c r="H966" i="1"/>
  <c r="F965" i="1"/>
  <c r="J965" i="1" s="1"/>
  <c r="F964" i="1"/>
  <c r="J964" i="1" s="1"/>
  <c r="I962" i="1"/>
  <c r="H962" i="1"/>
  <c r="G962" i="1"/>
  <c r="F956" i="1"/>
  <c r="J956" i="1" s="1"/>
  <c r="J954" i="1" s="1"/>
  <c r="I954" i="1"/>
  <c r="H954" i="1"/>
  <c r="G954" i="1"/>
  <c r="F952" i="1"/>
  <c r="J952" i="1" s="1"/>
  <c r="J950" i="1" s="1"/>
  <c r="G950" i="1"/>
  <c r="F944" i="1"/>
  <c r="J944" i="1" s="1"/>
  <c r="J942" i="1" s="1"/>
  <c r="I942" i="1"/>
  <c r="H942" i="1"/>
  <c r="G942" i="1"/>
  <c r="F941" i="1"/>
  <c r="J941" i="1" s="1"/>
  <c r="F940" i="1"/>
  <c r="J940" i="1" s="1"/>
  <c r="F939" i="1"/>
  <c r="J939" i="1" s="1"/>
  <c r="I937" i="1"/>
  <c r="H937" i="1"/>
  <c r="G937" i="1"/>
  <c r="F934" i="1"/>
  <c r="J934" i="1" s="1"/>
  <c r="F933" i="1"/>
  <c r="J933" i="1" s="1"/>
  <c r="I931" i="1"/>
  <c r="I930" i="1" s="1"/>
  <c r="I929" i="1" s="1"/>
  <c r="H931" i="1"/>
  <c r="H930" i="1" s="1"/>
  <c r="H929" i="1" s="1"/>
  <c r="G931" i="1"/>
  <c r="G930" i="1" s="1"/>
  <c r="G929" i="1" s="1"/>
  <c r="F928" i="1"/>
  <c r="J928" i="1" s="1"/>
  <c r="J926" i="1" s="1"/>
  <c r="I926" i="1"/>
  <c r="H926" i="1"/>
  <c r="G926" i="1"/>
  <c r="F925" i="1"/>
  <c r="J925" i="1" s="1"/>
  <c r="J923" i="1" s="1"/>
  <c r="I923" i="1"/>
  <c r="H923" i="1"/>
  <c r="G923" i="1"/>
  <c r="F919" i="1"/>
  <c r="J919" i="1" s="1"/>
  <c r="F918" i="1"/>
  <c r="J918" i="1" s="1"/>
  <c r="I916" i="1"/>
  <c r="H916" i="1"/>
  <c r="G916" i="1"/>
  <c r="F915" i="1"/>
  <c r="J915" i="1" s="1"/>
  <c r="J913" i="1" s="1"/>
  <c r="I913" i="1"/>
  <c r="H913" i="1"/>
  <c r="G913" i="1"/>
  <c r="F910" i="1"/>
  <c r="I908" i="1"/>
  <c r="I907" i="1" s="1"/>
  <c r="I906" i="1" s="1"/>
  <c r="H908" i="1"/>
  <c r="H907" i="1" s="1"/>
  <c r="H906" i="1" s="1"/>
  <c r="G908" i="1"/>
  <c r="G907" i="1" s="1"/>
  <c r="G906" i="1" s="1"/>
  <c r="F905" i="1"/>
  <c r="F904" i="1"/>
  <c r="J904" i="1" s="1"/>
  <c r="I902" i="1"/>
  <c r="I901" i="1" s="1"/>
  <c r="I900" i="1" s="1"/>
  <c r="H902" i="1"/>
  <c r="H901" i="1" s="1"/>
  <c r="H900" i="1" s="1"/>
  <c r="G902" i="1"/>
  <c r="G901" i="1" s="1"/>
  <c r="G900" i="1" s="1"/>
  <c r="F895" i="1"/>
  <c r="J895" i="1" s="1"/>
  <c r="F894" i="1"/>
  <c r="J894" i="1" s="1"/>
  <c r="H892" i="1"/>
  <c r="G892" i="1"/>
  <c r="F889" i="1"/>
  <c r="J889" i="1" s="1"/>
  <c r="F888" i="1"/>
  <c r="J888" i="1" s="1"/>
  <c r="I886" i="1"/>
  <c r="I885" i="1" s="1"/>
  <c r="I884" i="1" s="1"/>
  <c r="H886" i="1"/>
  <c r="G886" i="1"/>
  <c r="G885" i="1" s="1"/>
  <c r="F883" i="1"/>
  <c r="J883" i="1" s="1"/>
  <c r="J881" i="1" s="1"/>
  <c r="J880" i="1" s="1"/>
  <c r="J879" i="1" s="1"/>
  <c r="I881" i="1"/>
  <c r="I880" i="1" s="1"/>
  <c r="I879" i="1" s="1"/>
  <c r="H881" i="1"/>
  <c r="H880" i="1" s="1"/>
  <c r="H879" i="1" s="1"/>
  <c r="G881" i="1"/>
  <c r="F878" i="1"/>
  <c r="J878" i="1" s="1"/>
  <c r="J876" i="1" s="1"/>
  <c r="J875" i="1" s="1"/>
  <c r="J874" i="1" s="1"/>
  <c r="I876" i="1"/>
  <c r="I875" i="1" s="1"/>
  <c r="I874" i="1" s="1"/>
  <c r="H876" i="1"/>
  <c r="H875" i="1" s="1"/>
  <c r="H874" i="1" s="1"/>
  <c r="G876" i="1"/>
  <c r="G875" i="1" s="1"/>
  <c r="G874" i="1" s="1"/>
  <c r="F872" i="1"/>
  <c r="F870" i="1" s="1"/>
  <c r="F869" i="1" s="1"/>
  <c r="I870" i="1"/>
  <c r="I869" i="1" s="1"/>
  <c r="I868" i="1" s="1"/>
  <c r="H870" i="1"/>
  <c r="G870" i="1"/>
  <c r="F867" i="1"/>
  <c r="J867" i="1" s="1"/>
  <c r="J865" i="1" s="1"/>
  <c r="I865" i="1"/>
  <c r="H865" i="1"/>
  <c r="G865" i="1"/>
  <c r="F864" i="1"/>
  <c r="J864" i="1" s="1"/>
  <c r="J862" i="1" s="1"/>
  <c r="I862" i="1"/>
  <c r="H862" i="1"/>
  <c r="G862" i="1"/>
  <c r="F859" i="1"/>
  <c r="J859" i="1" s="1"/>
  <c r="F858" i="1"/>
  <c r="J858" i="1" s="1"/>
  <c r="I856" i="1"/>
  <c r="I855" i="1" s="1"/>
  <c r="I854" i="1" s="1"/>
  <c r="H856" i="1"/>
  <c r="H855" i="1" s="1"/>
  <c r="H854" i="1" s="1"/>
  <c r="G856" i="1"/>
  <c r="F853" i="1"/>
  <c r="J853" i="1" s="1"/>
  <c r="F852" i="1"/>
  <c r="J852" i="1" s="1"/>
  <c r="I850" i="1"/>
  <c r="I849" i="1" s="1"/>
  <c r="I848" i="1" s="1"/>
  <c r="H850" i="1"/>
  <c r="H849" i="1" s="1"/>
  <c r="H848" i="1" s="1"/>
  <c r="G850" i="1"/>
  <c r="G849" i="1" s="1"/>
  <c r="F847" i="1"/>
  <c r="J847" i="1" s="1"/>
  <c r="F846" i="1"/>
  <c r="J846" i="1" s="1"/>
  <c r="I844" i="1"/>
  <c r="I843" i="1" s="1"/>
  <c r="I842" i="1" s="1"/>
  <c r="H844" i="1"/>
  <c r="G844" i="1"/>
  <c r="G843" i="1" s="1"/>
  <c r="G842" i="1" s="1"/>
  <c r="F841" i="1"/>
  <c r="J841" i="1" s="1"/>
  <c r="J839" i="1" s="1"/>
  <c r="J838" i="1" s="1"/>
  <c r="J837" i="1" s="1"/>
  <c r="I839" i="1"/>
  <c r="I838" i="1" s="1"/>
  <c r="I837" i="1" s="1"/>
  <c r="H839" i="1"/>
  <c r="H838" i="1" s="1"/>
  <c r="H837" i="1" s="1"/>
  <c r="G839" i="1"/>
  <c r="F835" i="1"/>
  <c r="J835" i="1" s="1"/>
  <c r="J833" i="1" s="1"/>
  <c r="H833" i="1"/>
  <c r="G833" i="1"/>
  <c r="F832" i="1"/>
  <c r="J832" i="1" s="1"/>
  <c r="J830" i="1" s="1"/>
  <c r="I830" i="1"/>
  <c r="I829" i="1" s="1"/>
  <c r="I828" i="1" s="1"/>
  <c r="H830" i="1"/>
  <c r="G830" i="1"/>
  <c r="F827" i="1"/>
  <c r="J827" i="1" s="1"/>
  <c r="F826" i="1"/>
  <c r="J826" i="1" s="1"/>
  <c r="F825" i="1"/>
  <c r="J825" i="1" s="1"/>
  <c r="I823" i="1"/>
  <c r="H823" i="1"/>
  <c r="G823" i="1"/>
  <c r="F822" i="1"/>
  <c r="J822" i="1" s="1"/>
  <c r="J820" i="1" s="1"/>
  <c r="I820" i="1"/>
  <c r="H820" i="1"/>
  <c r="G820" i="1"/>
  <c r="F819" i="1"/>
  <c r="J819" i="1" s="1"/>
  <c r="F818" i="1"/>
  <c r="J818" i="1" s="1"/>
  <c r="I816" i="1"/>
  <c r="H816" i="1"/>
  <c r="G816" i="1"/>
  <c r="F813" i="1"/>
  <c r="J813" i="1" s="1"/>
  <c r="J811" i="1" s="1"/>
  <c r="I811" i="1"/>
  <c r="H811" i="1"/>
  <c r="G811" i="1"/>
  <c r="F810" i="1"/>
  <c r="J810" i="1" s="1"/>
  <c r="J808" i="1" s="1"/>
  <c r="I808" i="1"/>
  <c r="H808" i="1"/>
  <c r="G808" i="1"/>
  <c r="F805" i="1"/>
  <c r="J805" i="1" s="1"/>
  <c r="I803" i="1"/>
  <c r="H803" i="1"/>
  <c r="G803" i="1"/>
  <c r="I802" i="1"/>
  <c r="H802" i="1"/>
  <c r="G802" i="1"/>
  <c r="F801" i="1"/>
  <c r="J801" i="1" s="1"/>
  <c r="F800" i="1"/>
  <c r="J800" i="1" s="1"/>
  <c r="F799" i="1"/>
  <c r="J799" i="1" s="1"/>
  <c r="I797" i="1"/>
  <c r="I796" i="1" s="1"/>
  <c r="H797" i="1"/>
  <c r="H796" i="1" s="1"/>
  <c r="G797" i="1"/>
  <c r="G796" i="1" s="1"/>
  <c r="F794" i="1"/>
  <c r="J794" i="1" s="1"/>
  <c r="J792" i="1" s="1"/>
  <c r="J791" i="1" s="1"/>
  <c r="J790" i="1" s="1"/>
  <c r="I792" i="1"/>
  <c r="I791" i="1" s="1"/>
  <c r="I790" i="1" s="1"/>
  <c r="H792" i="1"/>
  <c r="G792" i="1"/>
  <c r="G791" i="1" s="1"/>
  <c r="F788" i="1"/>
  <c r="J788" i="1" s="1"/>
  <c r="J786" i="1" s="1"/>
  <c r="I786" i="1"/>
  <c r="H786" i="1"/>
  <c r="G786" i="1"/>
  <c r="F785" i="1"/>
  <c r="J785" i="1" s="1"/>
  <c r="J783" i="1" s="1"/>
  <c r="I783" i="1"/>
  <c r="H783" i="1"/>
  <c r="G783" i="1"/>
  <c r="F780" i="1"/>
  <c r="J780" i="1" s="1"/>
  <c r="J778" i="1" s="1"/>
  <c r="I778" i="1"/>
  <c r="H778" i="1"/>
  <c r="G778" i="1"/>
  <c r="F777" i="1"/>
  <c r="J777" i="1" s="1"/>
  <c r="F776" i="1"/>
  <c r="J776" i="1" s="1"/>
  <c r="I774" i="1"/>
  <c r="H774" i="1"/>
  <c r="G774" i="1"/>
  <c r="F771" i="1"/>
  <c r="J771" i="1" s="1"/>
  <c r="J769" i="1" s="1"/>
  <c r="J768" i="1" s="1"/>
  <c r="J767" i="1" s="1"/>
  <c r="I769" i="1"/>
  <c r="I768" i="1" s="1"/>
  <c r="I767" i="1" s="1"/>
  <c r="H769" i="1"/>
  <c r="H768" i="1" s="1"/>
  <c r="H767" i="1" s="1"/>
  <c r="G769" i="1"/>
  <c r="F766" i="1"/>
  <c r="J766" i="1" s="1"/>
  <c r="F765" i="1"/>
  <c r="J765" i="1" s="1"/>
  <c r="I763" i="1"/>
  <c r="H763" i="1"/>
  <c r="G763" i="1"/>
  <c r="F762" i="1"/>
  <c r="J762" i="1" s="1"/>
  <c r="J760" i="1" s="1"/>
  <c r="I760" i="1"/>
  <c r="H760" i="1"/>
  <c r="G760" i="1"/>
  <c r="F759" i="1"/>
  <c r="J759" i="1" s="1"/>
  <c r="F758" i="1"/>
  <c r="J758" i="1" s="1"/>
  <c r="F755" i="1"/>
  <c r="J755" i="1" s="1"/>
  <c r="J753" i="1" s="1"/>
  <c r="I753" i="1"/>
  <c r="I750" i="1" s="1"/>
  <c r="I749" i="1" s="1"/>
  <c r="H753" i="1"/>
  <c r="H750" i="1" s="1"/>
  <c r="H749" i="1" s="1"/>
  <c r="G753" i="1"/>
  <c r="F752" i="1"/>
  <c r="J752" i="1" s="1"/>
  <c r="F751" i="1"/>
  <c r="J751" i="1" s="1"/>
  <c r="F748" i="1"/>
  <c r="J748" i="1" s="1"/>
  <c r="J746" i="1" s="1"/>
  <c r="J745" i="1" s="1"/>
  <c r="J744" i="1" s="1"/>
  <c r="I746" i="1"/>
  <c r="I745" i="1" s="1"/>
  <c r="I744" i="1" s="1"/>
  <c r="H746" i="1"/>
  <c r="H745" i="1" s="1"/>
  <c r="G746" i="1"/>
  <c r="G745" i="1" s="1"/>
  <c r="G744" i="1" s="1"/>
  <c r="F743" i="1"/>
  <c r="J743" i="1" s="1"/>
  <c r="J741" i="1" s="1"/>
  <c r="J740" i="1" s="1"/>
  <c r="I741" i="1"/>
  <c r="I740" i="1" s="1"/>
  <c r="H741" i="1"/>
  <c r="H740" i="1" s="1"/>
  <c r="G741" i="1"/>
  <c r="G740" i="1" s="1"/>
  <c r="F739" i="1"/>
  <c r="J739" i="1" s="1"/>
  <c r="F738" i="1"/>
  <c r="J738" i="1" s="1"/>
  <c r="F737" i="1"/>
  <c r="J737" i="1" s="1"/>
  <c r="I735" i="1"/>
  <c r="I734" i="1" s="1"/>
  <c r="I733" i="1" s="1"/>
  <c r="H735" i="1"/>
  <c r="H734" i="1" s="1"/>
  <c r="G735" i="1"/>
  <c r="F732" i="1"/>
  <c r="J732" i="1" s="1"/>
  <c r="J730" i="1" s="1"/>
  <c r="J729" i="1" s="1"/>
  <c r="I730" i="1"/>
  <c r="I729" i="1" s="1"/>
  <c r="H730" i="1"/>
  <c r="H729" i="1" s="1"/>
  <c r="G730" i="1"/>
  <c r="F728" i="1"/>
  <c r="J728" i="1" s="1"/>
  <c r="J726" i="1" s="1"/>
  <c r="J725" i="1" s="1"/>
  <c r="I726" i="1"/>
  <c r="I725" i="1" s="1"/>
  <c r="I724" i="1" s="1"/>
  <c r="H726" i="1"/>
  <c r="H725" i="1" s="1"/>
  <c r="G726" i="1"/>
  <c r="F722" i="1"/>
  <c r="J722" i="1" s="1"/>
  <c r="J720" i="1" s="1"/>
  <c r="J719" i="1" s="1"/>
  <c r="J718" i="1" s="1"/>
  <c r="I720" i="1"/>
  <c r="I719" i="1" s="1"/>
  <c r="I718" i="1" s="1"/>
  <c r="H720" i="1"/>
  <c r="H719" i="1" s="1"/>
  <c r="G720" i="1"/>
  <c r="G719" i="1" s="1"/>
  <c r="G718" i="1" s="1"/>
  <c r="F717" i="1"/>
  <c r="J717" i="1" s="1"/>
  <c r="J715" i="1" s="1"/>
  <c r="I715" i="1"/>
  <c r="G715" i="1"/>
  <c r="F714" i="1"/>
  <c r="J714" i="1" s="1"/>
  <c r="J712" i="1" s="1"/>
  <c r="I712" i="1"/>
  <c r="H712" i="1"/>
  <c r="H711" i="1" s="1"/>
  <c r="H710" i="1" s="1"/>
  <c r="G712" i="1"/>
  <c r="F709" i="1"/>
  <c r="J709" i="1" s="1"/>
  <c r="F708" i="1"/>
  <c r="J708" i="1" s="1"/>
  <c r="I706" i="1"/>
  <c r="I705" i="1" s="1"/>
  <c r="I704" i="1" s="1"/>
  <c r="H706" i="1"/>
  <c r="H705" i="1" s="1"/>
  <c r="H704" i="1" s="1"/>
  <c r="G706" i="1"/>
  <c r="F703" i="1"/>
  <c r="J703" i="1" s="1"/>
  <c r="J701" i="1" s="1"/>
  <c r="I701" i="1"/>
  <c r="H701" i="1"/>
  <c r="G701" i="1"/>
  <c r="F700" i="1"/>
  <c r="J700" i="1" s="1"/>
  <c r="J698" i="1" s="1"/>
  <c r="I698" i="1"/>
  <c r="I697" i="1" s="1"/>
  <c r="I696" i="1" s="1"/>
  <c r="H698" i="1"/>
  <c r="G698" i="1"/>
  <c r="F695" i="1"/>
  <c r="J695" i="1" s="1"/>
  <c r="J693" i="1" s="1"/>
  <c r="J692" i="1" s="1"/>
  <c r="J691" i="1" s="1"/>
  <c r="I693" i="1"/>
  <c r="I692" i="1" s="1"/>
  <c r="I691" i="1" s="1"/>
  <c r="H693" i="1"/>
  <c r="G693" i="1"/>
  <c r="G692" i="1" s="1"/>
  <c r="F690" i="1"/>
  <c r="J690" i="1" s="1"/>
  <c r="J688" i="1" s="1"/>
  <c r="J687" i="1" s="1"/>
  <c r="I688" i="1"/>
  <c r="I687" i="1" s="1"/>
  <c r="H688" i="1"/>
  <c r="H687" i="1" s="1"/>
  <c r="G688" i="1"/>
  <c r="F686" i="1"/>
  <c r="J686" i="1" s="1"/>
  <c r="F685" i="1"/>
  <c r="J685" i="1" s="1"/>
  <c r="F684" i="1"/>
  <c r="J684" i="1" s="1"/>
  <c r="I682" i="1"/>
  <c r="I681" i="1" s="1"/>
  <c r="I680" i="1" s="1"/>
  <c r="H682" i="1"/>
  <c r="H681" i="1" s="1"/>
  <c r="G682" i="1"/>
  <c r="G681" i="1" s="1"/>
  <c r="F678" i="1"/>
  <c r="J678" i="1" s="1"/>
  <c r="J676" i="1" s="1"/>
  <c r="J675" i="1" s="1"/>
  <c r="J674" i="1" s="1"/>
  <c r="I676" i="1"/>
  <c r="I675" i="1" s="1"/>
  <c r="I674" i="1" s="1"/>
  <c r="H676" i="1"/>
  <c r="H675" i="1" s="1"/>
  <c r="H674" i="1" s="1"/>
  <c r="G676" i="1"/>
  <c r="F673" i="1"/>
  <c r="J673" i="1" s="1"/>
  <c r="F672" i="1"/>
  <c r="J672" i="1" s="1"/>
  <c r="F671" i="1"/>
  <c r="J671" i="1" s="1"/>
  <c r="F670" i="1"/>
  <c r="J670" i="1" s="1"/>
  <c r="I668" i="1"/>
  <c r="H668" i="1"/>
  <c r="G668" i="1"/>
  <c r="F667" i="1"/>
  <c r="J667" i="1" s="1"/>
  <c r="F666" i="1"/>
  <c r="J666" i="1" s="1"/>
  <c r="F665" i="1"/>
  <c r="J665" i="1" s="1"/>
  <c r="I663" i="1"/>
  <c r="H663" i="1"/>
  <c r="G663" i="1"/>
  <c r="F662" i="1"/>
  <c r="J662" i="1" s="1"/>
  <c r="J660" i="1" s="1"/>
  <c r="I660" i="1"/>
  <c r="H660" i="1"/>
  <c r="H659" i="1" s="1"/>
  <c r="G660" i="1"/>
  <c r="F655" i="1"/>
  <c r="J655" i="1" s="1"/>
  <c r="J653" i="1" s="1"/>
  <c r="J652" i="1" s="1"/>
  <c r="I653" i="1"/>
  <c r="H653" i="1"/>
  <c r="H652" i="1" s="1"/>
  <c r="G653" i="1"/>
  <c r="F651" i="1"/>
  <c r="J651" i="1" s="1"/>
  <c r="J649" i="1" s="1"/>
  <c r="J648" i="1" s="1"/>
  <c r="I649" i="1"/>
  <c r="I648" i="1" s="1"/>
  <c r="H649" i="1"/>
  <c r="G649" i="1"/>
  <c r="G648" i="1" s="1"/>
  <c r="F647" i="1"/>
  <c r="J647" i="1" s="1"/>
  <c r="J645" i="1" s="1"/>
  <c r="J644" i="1" s="1"/>
  <c r="I645" i="1"/>
  <c r="I644" i="1" s="1"/>
  <c r="H645" i="1"/>
  <c r="G645" i="1"/>
  <c r="G644" i="1" s="1"/>
  <c r="F642" i="1"/>
  <c r="J642" i="1" s="1"/>
  <c r="F641" i="1"/>
  <c r="J641" i="1" s="1"/>
  <c r="I639" i="1"/>
  <c r="I638" i="1" s="1"/>
  <c r="I637" i="1" s="1"/>
  <c r="H639" i="1"/>
  <c r="H638" i="1" s="1"/>
  <c r="H637" i="1" s="1"/>
  <c r="G639" i="1"/>
  <c r="F636" i="1"/>
  <c r="J636" i="1" s="1"/>
  <c r="F635" i="1"/>
  <c r="J635" i="1" s="1"/>
  <c r="I633" i="1"/>
  <c r="I632" i="1" s="1"/>
  <c r="I631" i="1" s="1"/>
  <c r="H633" i="1"/>
  <c r="G633" i="1"/>
  <c r="G632" i="1" s="1"/>
  <c r="F629" i="1"/>
  <c r="J629" i="1" s="1"/>
  <c r="J627" i="1" s="1"/>
  <c r="I627" i="1"/>
  <c r="H627" i="1"/>
  <c r="G627" i="1"/>
  <c r="F626" i="1"/>
  <c r="J626" i="1" s="1"/>
  <c r="J624" i="1" s="1"/>
  <c r="I624" i="1"/>
  <c r="H624" i="1"/>
  <c r="G624" i="1"/>
  <c r="F623" i="1"/>
  <c r="J623" i="1" s="1"/>
  <c r="J621" i="1" s="1"/>
  <c r="I621" i="1"/>
  <c r="H621" i="1"/>
  <c r="G621" i="1"/>
  <c r="F620" i="1"/>
  <c r="J620" i="1" s="1"/>
  <c r="F619" i="1"/>
  <c r="J619" i="1" s="1"/>
  <c r="F616" i="1"/>
  <c r="J616" i="1" s="1"/>
  <c r="F615" i="1"/>
  <c r="J615" i="1" s="1"/>
  <c r="I613" i="1"/>
  <c r="H613" i="1"/>
  <c r="G613" i="1"/>
  <c r="F612" i="1"/>
  <c r="J612" i="1" s="1"/>
  <c r="J610" i="1" s="1"/>
  <c r="I610" i="1"/>
  <c r="H610" i="1"/>
  <c r="G610" i="1"/>
  <c r="F609" i="1"/>
  <c r="J609" i="1" s="1"/>
  <c r="J607" i="1" s="1"/>
  <c r="I607" i="1"/>
  <c r="H607" i="1"/>
  <c r="G607" i="1"/>
  <c r="F607" i="1" s="1"/>
  <c r="F606" i="1"/>
  <c r="J606" i="1" s="1"/>
  <c r="F605" i="1"/>
  <c r="J605" i="1" s="1"/>
  <c r="F602" i="1"/>
  <c r="J602" i="1" s="1"/>
  <c r="J600" i="1" s="1"/>
  <c r="J599" i="1" s="1"/>
  <c r="I600" i="1"/>
  <c r="I599" i="1" s="1"/>
  <c r="H600" i="1"/>
  <c r="H599" i="1" s="1"/>
  <c r="G600" i="1"/>
  <c r="G599" i="1" s="1"/>
  <c r="F598" i="1"/>
  <c r="J598" i="1" s="1"/>
  <c r="J596" i="1" s="1"/>
  <c r="J595" i="1" s="1"/>
  <c r="I596" i="1"/>
  <c r="I595" i="1" s="1"/>
  <c r="G596" i="1"/>
  <c r="G595" i="1" s="1"/>
  <c r="H595" i="1"/>
  <c r="F594" i="1"/>
  <c r="J594" i="1" s="1"/>
  <c r="J592" i="1" s="1"/>
  <c r="J591" i="1" s="1"/>
  <c r="I592" i="1"/>
  <c r="I591" i="1" s="1"/>
  <c r="H592" i="1"/>
  <c r="G592" i="1"/>
  <c r="G591" i="1" s="1"/>
  <c r="F589" i="1"/>
  <c r="J589" i="1" s="1"/>
  <c r="J587" i="1" s="1"/>
  <c r="J586" i="1" s="1"/>
  <c r="J585" i="1" s="1"/>
  <c r="I587" i="1"/>
  <c r="I586" i="1" s="1"/>
  <c r="I585" i="1" s="1"/>
  <c r="H587" i="1"/>
  <c r="H586" i="1" s="1"/>
  <c r="H585" i="1" s="1"/>
  <c r="G587" i="1"/>
  <c r="F587" i="1" s="1"/>
  <c r="F584" i="1"/>
  <c r="F582" i="1" s="1"/>
  <c r="I582" i="1"/>
  <c r="H582" i="1"/>
  <c r="G582" i="1"/>
  <c r="F576" i="1"/>
  <c r="J576" i="1" s="1"/>
  <c r="J574" i="1" s="1"/>
  <c r="I574" i="1"/>
  <c r="H574" i="1"/>
  <c r="G574" i="1"/>
  <c r="F573" i="1"/>
  <c r="J573" i="1" s="1"/>
  <c r="J571" i="1" s="1"/>
  <c r="I571" i="1"/>
  <c r="H571" i="1"/>
  <c r="G571" i="1"/>
  <c r="F569" i="1"/>
  <c r="J569" i="1" s="1"/>
  <c r="F568" i="1"/>
  <c r="J568" i="1" s="1"/>
  <c r="I566" i="1"/>
  <c r="I565" i="1" s="1"/>
  <c r="H566" i="1"/>
  <c r="H565" i="1" s="1"/>
  <c r="G566" i="1"/>
  <c r="G565" i="1" s="1"/>
  <c r="F563" i="1"/>
  <c r="J563" i="1" s="1"/>
  <c r="J561" i="1" s="1"/>
  <c r="I561" i="1"/>
  <c r="G561" i="1"/>
  <c r="F561" i="1" s="1"/>
  <c r="F560" i="1"/>
  <c r="J560" i="1" s="1"/>
  <c r="J558" i="1" s="1"/>
  <c r="I558" i="1"/>
  <c r="G558" i="1"/>
  <c r="F558" i="1" s="1"/>
  <c r="H557" i="1"/>
  <c r="H556" i="1" s="1"/>
  <c r="F554" i="1"/>
  <c r="J554" i="1" s="1"/>
  <c r="J552" i="1" s="1"/>
  <c r="J551" i="1" s="1"/>
  <c r="J550" i="1" s="1"/>
  <c r="I552" i="1"/>
  <c r="I551" i="1" s="1"/>
  <c r="I550" i="1" s="1"/>
  <c r="H552" i="1"/>
  <c r="G552" i="1"/>
  <c r="G551" i="1" s="1"/>
  <c r="F549" i="1"/>
  <c r="J549" i="1" s="1"/>
  <c r="J547" i="1" s="1"/>
  <c r="J546" i="1" s="1"/>
  <c r="J545" i="1" s="1"/>
  <c r="I547" i="1"/>
  <c r="I546" i="1" s="1"/>
  <c r="I545" i="1" s="1"/>
  <c r="H547" i="1"/>
  <c r="H546" i="1" s="1"/>
  <c r="H545" i="1" s="1"/>
  <c r="G547" i="1"/>
  <c r="G546" i="1" s="1"/>
  <c r="F544" i="1"/>
  <c r="J544" i="1" s="1"/>
  <c r="F543" i="1"/>
  <c r="I541" i="1"/>
  <c r="I540" i="1" s="1"/>
  <c r="H541" i="1"/>
  <c r="H540" i="1" s="1"/>
  <c r="G541" i="1"/>
  <c r="G540" i="1" s="1"/>
  <c r="F539" i="1"/>
  <c r="J539" i="1" s="1"/>
  <c r="J537" i="1" s="1"/>
  <c r="I537" i="1"/>
  <c r="H537" i="1"/>
  <c r="G537" i="1"/>
  <c r="F536" i="1"/>
  <c r="J536" i="1" s="1"/>
  <c r="F535" i="1"/>
  <c r="J535" i="1" s="1"/>
  <c r="I533" i="1"/>
  <c r="H533" i="1"/>
  <c r="G533" i="1"/>
  <c r="F532" i="1"/>
  <c r="J532" i="1" s="1"/>
  <c r="J530" i="1" s="1"/>
  <c r="I530" i="1"/>
  <c r="H530" i="1"/>
  <c r="G530" i="1"/>
  <c r="F529" i="1"/>
  <c r="J529" i="1" s="1"/>
  <c r="F528" i="1"/>
  <c r="J528" i="1" s="1"/>
  <c r="F525" i="1"/>
  <c r="J525" i="1" s="1"/>
  <c r="J523" i="1" s="1"/>
  <c r="J522" i="1" s="1"/>
  <c r="J521" i="1" s="1"/>
  <c r="I523" i="1"/>
  <c r="I522" i="1" s="1"/>
  <c r="I521" i="1" s="1"/>
  <c r="H523" i="1"/>
  <c r="H522" i="1" s="1"/>
  <c r="H521" i="1" s="1"/>
  <c r="G523" i="1"/>
  <c r="F520" i="1"/>
  <c r="J520" i="1" s="1"/>
  <c r="J518" i="1" s="1"/>
  <c r="J517" i="1" s="1"/>
  <c r="J516" i="1" s="1"/>
  <c r="I518" i="1"/>
  <c r="I517" i="1" s="1"/>
  <c r="I516" i="1" s="1"/>
  <c r="H518" i="1"/>
  <c r="H517" i="1" s="1"/>
  <c r="H516" i="1" s="1"/>
  <c r="G518" i="1"/>
  <c r="F514" i="1"/>
  <c r="J514" i="1" s="1"/>
  <c r="J512" i="1" s="1"/>
  <c r="J511" i="1" s="1"/>
  <c r="J510" i="1" s="1"/>
  <c r="I512" i="1"/>
  <c r="I511" i="1" s="1"/>
  <c r="I510" i="1" s="1"/>
  <c r="H512" i="1"/>
  <c r="H511" i="1" s="1"/>
  <c r="H510" i="1" s="1"/>
  <c r="G512" i="1"/>
  <c r="F508" i="1"/>
  <c r="J508" i="1" s="1"/>
  <c r="F507" i="1"/>
  <c r="J507" i="1" s="1"/>
  <c r="F506" i="1"/>
  <c r="J506" i="1" s="1"/>
  <c r="F495" i="1"/>
  <c r="J495" i="1" s="1"/>
  <c r="J493" i="1" s="1"/>
  <c r="J492" i="1" s="1"/>
  <c r="J491" i="1" s="1"/>
  <c r="I493" i="1"/>
  <c r="I492" i="1" s="1"/>
  <c r="I491" i="1" s="1"/>
  <c r="H493" i="1"/>
  <c r="H492" i="1" s="1"/>
  <c r="H491" i="1" s="1"/>
  <c r="G493" i="1"/>
  <c r="F490" i="1"/>
  <c r="J490" i="1" s="1"/>
  <c r="J488" i="1" s="1"/>
  <c r="J487" i="1" s="1"/>
  <c r="J486" i="1" s="1"/>
  <c r="I488" i="1"/>
  <c r="I487" i="1" s="1"/>
  <c r="I486" i="1" s="1"/>
  <c r="H488" i="1"/>
  <c r="H487" i="1" s="1"/>
  <c r="H486" i="1" s="1"/>
  <c r="G488" i="1"/>
  <c r="F485" i="1"/>
  <c r="J485" i="1" s="1"/>
  <c r="J483" i="1" s="1"/>
  <c r="J482" i="1" s="1"/>
  <c r="J481" i="1" s="1"/>
  <c r="I483" i="1"/>
  <c r="I482" i="1" s="1"/>
  <c r="I481" i="1" s="1"/>
  <c r="H483" i="1"/>
  <c r="H482" i="1" s="1"/>
  <c r="H481" i="1" s="1"/>
  <c r="G483" i="1"/>
  <c r="F480" i="1"/>
  <c r="J480" i="1" s="1"/>
  <c r="J478" i="1" s="1"/>
  <c r="J477" i="1" s="1"/>
  <c r="J476" i="1" s="1"/>
  <c r="I478" i="1"/>
  <c r="I477" i="1" s="1"/>
  <c r="I476" i="1" s="1"/>
  <c r="H478" i="1"/>
  <c r="G478" i="1"/>
  <c r="G477" i="1" s="1"/>
  <c r="J474" i="1"/>
  <c r="J472" i="1" s="1"/>
  <c r="I472" i="1"/>
  <c r="H472" i="1"/>
  <c r="G472" i="1"/>
  <c r="J471" i="1"/>
  <c r="J470" i="1"/>
  <c r="I469" i="1"/>
  <c r="I468" i="1" s="1"/>
  <c r="H469" i="1"/>
  <c r="H468" i="1" s="1"/>
  <c r="G469" i="1"/>
  <c r="G468" i="1" s="1"/>
  <c r="F467" i="1"/>
  <c r="J467" i="1" s="1"/>
  <c r="J465" i="1" s="1"/>
  <c r="J464" i="1" s="1"/>
  <c r="J463" i="1" s="1"/>
  <c r="I465" i="1"/>
  <c r="I464" i="1" s="1"/>
  <c r="I463" i="1" s="1"/>
  <c r="H465" i="1"/>
  <c r="H464" i="1" s="1"/>
  <c r="H463" i="1" s="1"/>
  <c r="G465" i="1"/>
  <c r="F460" i="1"/>
  <c r="J460" i="1" s="1"/>
  <c r="F459" i="1"/>
  <c r="J459" i="1" s="1"/>
  <c r="F458" i="1"/>
  <c r="J458" i="1" s="1"/>
  <c r="F455" i="1"/>
  <c r="J455" i="1" s="1"/>
  <c r="F451" i="1"/>
  <c r="J451" i="1" s="1"/>
  <c r="F447" i="1"/>
  <c r="J447" i="1" s="1"/>
  <c r="F446" i="1"/>
  <c r="J446" i="1" s="1"/>
  <c r="F441" i="1"/>
  <c r="J441" i="1" s="1"/>
  <c r="J439" i="1" s="1"/>
  <c r="I439" i="1"/>
  <c r="H439" i="1"/>
  <c r="G439" i="1"/>
  <c r="F438" i="1"/>
  <c r="J438" i="1" s="1"/>
  <c r="F437" i="1"/>
  <c r="J437" i="1" s="1"/>
  <c r="I435" i="1"/>
  <c r="H435" i="1"/>
  <c r="G435" i="1"/>
  <c r="F433" i="1"/>
  <c r="J433" i="1" s="1"/>
  <c r="J431" i="1" s="1"/>
  <c r="J430" i="1" s="1"/>
  <c r="I431" i="1"/>
  <c r="I430" i="1" s="1"/>
  <c r="H431" i="1"/>
  <c r="G431" i="1"/>
  <c r="G430" i="1" s="1"/>
  <c r="F423" i="1"/>
  <c r="J423" i="1" s="1"/>
  <c r="J421" i="1" s="1"/>
  <c r="J420" i="1" s="1"/>
  <c r="J419" i="1" s="1"/>
  <c r="I421" i="1"/>
  <c r="I420" i="1" s="1"/>
  <c r="I419" i="1" s="1"/>
  <c r="H421" i="1"/>
  <c r="G421" i="1"/>
  <c r="G420" i="1" s="1"/>
  <c r="F418" i="1"/>
  <c r="J418" i="1" s="1"/>
  <c r="J416" i="1" s="1"/>
  <c r="J415" i="1" s="1"/>
  <c r="J414" i="1" s="1"/>
  <c r="I416" i="1"/>
  <c r="I415" i="1" s="1"/>
  <c r="I414" i="1" s="1"/>
  <c r="H416" i="1"/>
  <c r="H415" i="1" s="1"/>
  <c r="H414" i="1" s="1"/>
  <c r="G416" i="1"/>
  <c r="F413" i="1"/>
  <c r="J413" i="1" s="1"/>
  <c r="J411" i="1" s="1"/>
  <c r="I411" i="1"/>
  <c r="H411" i="1"/>
  <c r="G411" i="1"/>
  <c r="F404" i="1"/>
  <c r="J404" i="1" s="1"/>
  <c r="F403" i="1"/>
  <c r="J403" i="1" s="1"/>
  <c r="F402" i="1"/>
  <c r="J402" i="1" s="1"/>
  <c r="I400" i="1"/>
  <c r="I399" i="1" s="1"/>
  <c r="I398" i="1" s="1"/>
  <c r="H400" i="1"/>
  <c r="H399" i="1" s="1"/>
  <c r="H398" i="1" s="1"/>
  <c r="G400" i="1"/>
  <c r="F397" i="1"/>
  <c r="J397" i="1" s="1"/>
  <c r="J395" i="1" s="1"/>
  <c r="J394" i="1" s="1"/>
  <c r="I395" i="1"/>
  <c r="I394" i="1" s="1"/>
  <c r="H395" i="1"/>
  <c r="G395" i="1"/>
  <c r="G394" i="1" s="1"/>
  <c r="F393" i="1"/>
  <c r="J393" i="1" s="1"/>
  <c r="J391" i="1" s="1"/>
  <c r="J390" i="1" s="1"/>
  <c r="I391" i="1"/>
  <c r="I390" i="1" s="1"/>
  <c r="I389" i="1" s="1"/>
  <c r="H391" i="1"/>
  <c r="H390" i="1" s="1"/>
  <c r="G391" i="1"/>
  <c r="G390" i="1" s="1"/>
  <c r="F388" i="1"/>
  <c r="J388" i="1" s="1"/>
  <c r="J386" i="1" s="1"/>
  <c r="J385" i="1" s="1"/>
  <c r="J384" i="1" s="1"/>
  <c r="I386" i="1"/>
  <c r="I385" i="1" s="1"/>
  <c r="I384" i="1" s="1"/>
  <c r="H386" i="1"/>
  <c r="G386" i="1"/>
  <c r="G385" i="1" s="1"/>
  <c r="G384" i="1" s="1"/>
  <c r="F383" i="1"/>
  <c r="J383" i="1" s="1"/>
  <c r="J381" i="1" s="1"/>
  <c r="J380" i="1" s="1"/>
  <c r="J379" i="1" s="1"/>
  <c r="I381" i="1"/>
  <c r="I380" i="1" s="1"/>
  <c r="I379" i="1" s="1"/>
  <c r="H381" i="1"/>
  <c r="G381" i="1"/>
  <c r="G380" i="1" s="1"/>
  <c r="G379" i="1" s="1"/>
  <c r="F378" i="1"/>
  <c r="J378" i="1" s="1"/>
  <c r="J376" i="1" s="1"/>
  <c r="J375" i="1" s="1"/>
  <c r="J374" i="1" s="1"/>
  <c r="I376" i="1"/>
  <c r="I375" i="1" s="1"/>
  <c r="I374" i="1" s="1"/>
  <c r="H376" i="1"/>
  <c r="G376" i="1"/>
  <c r="G375" i="1" s="1"/>
  <c r="F373" i="1"/>
  <c r="J373" i="1" s="1"/>
  <c r="F372" i="1"/>
  <c r="J372" i="1" s="1"/>
  <c r="I370" i="1"/>
  <c r="I369" i="1" s="1"/>
  <c r="I368" i="1" s="1"/>
  <c r="H370" i="1"/>
  <c r="G370" i="1"/>
  <c r="G369" i="1" s="1"/>
  <c r="G368" i="1" s="1"/>
  <c r="F366" i="1"/>
  <c r="J366" i="1" s="1"/>
  <c r="J364" i="1" s="1"/>
  <c r="J363" i="1" s="1"/>
  <c r="J362" i="1" s="1"/>
  <c r="I364" i="1"/>
  <c r="I363" i="1" s="1"/>
  <c r="I362" i="1" s="1"/>
  <c r="H364" i="1"/>
  <c r="H363" i="1" s="1"/>
  <c r="H362" i="1" s="1"/>
  <c r="G364" i="1"/>
  <c r="G363" i="1" s="1"/>
  <c r="F361" i="1"/>
  <c r="J361" i="1" s="1"/>
  <c r="F360" i="1"/>
  <c r="J360" i="1" s="1"/>
  <c r="F359" i="1"/>
  <c r="J359" i="1" s="1"/>
  <c r="I357" i="1"/>
  <c r="H357" i="1"/>
  <c r="G357" i="1"/>
  <c r="F356" i="1"/>
  <c r="F354" i="1" s="1"/>
  <c r="I354" i="1"/>
  <c r="H354" i="1"/>
  <c r="G354" i="1"/>
  <c r="F353" i="1"/>
  <c r="J353" i="1" s="1"/>
  <c r="F352" i="1"/>
  <c r="J352" i="1" s="1"/>
  <c r="F351" i="1"/>
  <c r="J351" i="1" s="1"/>
  <c r="F350" i="1"/>
  <c r="J350" i="1" s="1"/>
  <c r="F349" i="1"/>
  <c r="J349" i="1" s="1"/>
  <c r="F348" i="1"/>
  <c r="J348" i="1" s="1"/>
  <c r="F347" i="1"/>
  <c r="J347" i="1" s="1"/>
  <c r="F346" i="1"/>
  <c r="J346" i="1" s="1"/>
  <c r="H344" i="1"/>
  <c r="G344" i="1"/>
  <c r="F341" i="1"/>
  <c r="J341" i="1" s="1"/>
  <c r="J339" i="1" s="1"/>
  <c r="J338" i="1" s="1"/>
  <c r="J337" i="1" s="1"/>
  <c r="I339" i="1"/>
  <c r="I338" i="1" s="1"/>
  <c r="I337" i="1" s="1"/>
  <c r="H339" i="1"/>
  <c r="G339" i="1"/>
  <c r="G338" i="1" s="1"/>
  <c r="G337" i="1" s="1"/>
  <c r="F336" i="1"/>
  <c r="J336" i="1" s="1"/>
  <c r="F335" i="1"/>
  <c r="J335" i="1" s="1"/>
  <c r="I333" i="1"/>
  <c r="I332" i="1" s="1"/>
  <c r="I331" i="1" s="1"/>
  <c r="H333" i="1"/>
  <c r="H332" i="1" s="1"/>
  <c r="H331" i="1" s="1"/>
  <c r="G333" i="1"/>
  <c r="F330" i="1"/>
  <c r="F328" i="1" s="1"/>
  <c r="F327" i="1" s="1"/>
  <c r="F326" i="1" s="1"/>
  <c r="I328" i="1"/>
  <c r="I327" i="1" s="1"/>
  <c r="I326" i="1" s="1"/>
  <c r="H328" i="1"/>
  <c r="H327" i="1" s="1"/>
  <c r="H326" i="1" s="1"/>
  <c r="G328" i="1"/>
  <c r="G327" i="1" s="1"/>
  <c r="G326" i="1" s="1"/>
  <c r="F324" i="1"/>
  <c r="J324" i="1" s="1"/>
  <c r="J322" i="1" s="1"/>
  <c r="J321" i="1" s="1"/>
  <c r="J320" i="1" s="1"/>
  <c r="I322" i="1"/>
  <c r="I321" i="1" s="1"/>
  <c r="I320" i="1" s="1"/>
  <c r="H322" i="1"/>
  <c r="G322" i="1"/>
  <c r="G321" i="1" s="1"/>
  <c r="G320" i="1" s="1"/>
  <c r="F319" i="1"/>
  <c r="J319" i="1" s="1"/>
  <c r="F318" i="1"/>
  <c r="J318" i="1" s="1"/>
  <c r="F317" i="1"/>
  <c r="J317" i="1" s="1"/>
  <c r="I316" i="1"/>
  <c r="J316" i="1" s="1"/>
  <c r="I315" i="1"/>
  <c r="H315" i="1"/>
  <c r="G315" i="1"/>
  <c r="F306" i="1"/>
  <c r="J306" i="1" s="1"/>
  <c r="J304" i="1" s="1"/>
  <c r="J303" i="1" s="1"/>
  <c r="J302" i="1" s="1"/>
  <c r="I304" i="1"/>
  <c r="I303" i="1" s="1"/>
  <c r="I302" i="1" s="1"/>
  <c r="H304" i="1"/>
  <c r="H303" i="1" s="1"/>
  <c r="H302" i="1" s="1"/>
  <c r="G304" i="1"/>
  <c r="F301" i="1"/>
  <c r="J301" i="1" s="1"/>
  <c r="F300" i="1"/>
  <c r="J300" i="1" s="1"/>
  <c r="I298" i="1"/>
  <c r="I297" i="1" s="1"/>
  <c r="I296" i="1" s="1"/>
  <c r="H298" i="1"/>
  <c r="H297" i="1" s="1"/>
  <c r="H296" i="1" s="1"/>
  <c r="G298" i="1"/>
  <c r="F295" i="1"/>
  <c r="J295" i="1" s="1"/>
  <c r="J293" i="1" s="1"/>
  <c r="J292" i="1" s="1"/>
  <c r="J291" i="1" s="1"/>
  <c r="I293" i="1"/>
  <c r="I292" i="1" s="1"/>
  <c r="I291" i="1" s="1"/>
  <c r="H293" i="1"/>
  <c r="H292" i="1" s="1"/>
  <c r="H291" i="1" s="1"/>
  <c r="G293" i="1"/>
  <c r="F289" i="1"/>
  <c r="J289" i="1" s="1"/>
  <c r="H287" i="1"/>
  <c r="H286" i="1" s="1"/>
  <c r="H285" i="1" s="1"/>
  <c r="G287" i="1"/>
  <c r="I286" i="1"/>
  <c r="I285" i="1" s="1"/>
  <c r="F284" i="1"/>
  <c r="J284" i="1" s="1"/>
  <c r="F283" i="1"/>
  <c r="J283" i="1" s="1"/>
  <c r="F282" i="1"/>
  <c r="J282" i="1" s="1"/>
  <c r="I280" i="1"/>
  <c r="I279" i="1" s="1"/>
  <c r="I278" i="1" s="1"/>
  <c r="H280" i="1"/>
  <c r="H279" i="1" s="1"/>
  <c r="H278" i="1" s="1"/>
  <c r="G280" i="1"/>
  <c r="G279" i="1" s="1"/>
  <c r="F277" i="1"/>
  <c r="J277" i="1" s="1"/>
  <c r="F276" i="1"/>
  <c r="J276" i="1" s="1"/>
  <c r="I274" i="1"/>
  <c r="H274" i="1"/>
  <c r="G274" i="1"/>
  <c r="F273" i="1"/>
  <c r="J273" i="1" s="1"/>
  <c r="J271" i="1" s="1"/>
  <c r="I271" i="1"/>
  <c r="H271" i="1"/>
  <c r="G271" i="1"/>
  <c r="F269" i="1"/>
  <c r="J269" i="1" s="1"/>
  <c r="J267" i="1" s="1"/>
  <c r="J266" i="1" s="1"/>
  <c r="I267" i="1"/>
  <c r="I266" i="1" s="1"/>
  <c r="H267" i="1"/>
  <c r="H266" i="1" s="1"/>
  <c r="G267" i="1"/>
  <c r="G266" i="1" s="1"/>
  <c r="F265" i="1"/>
  <c r="J265" i="1" s="1"/>
  <c r="J263" i="1" s="1"/>
  <c r="J262" i="1" s="1"/>
  <c r="I263" i="1"/>
  <c r="I262" i="1" s="1"/>
  <c r="H263" i="1"/>
  <c r="G263" i="1"/>
  <c r="G262" i="1" s="1"/>
  <c r="F260" i="1"/>
  <c r="J260" i="1" s="1"/>
  <c r="J258" i="1" s="1"/>
  <c r="J257" i="1" s="1"/>
  <c r="J256" i="1" s="1"/>
  <c r="I258" i="1"/>
  <c r="I257" i="1" s="1"/>
  <c r="I256" i="1" s="1"/>
  <c r="H258" i="1"/>
  <c r="H257" i="1" s="1"/>
  <c r="H256" i="1" s="1"/>
  <c r="G258" i="1"/>
  <c r="G257" i="1" s="1"/>
  <c r="F255" i="1"/>
  <c r="J255" i="1" s="1"/>
  <c r="F254" i="1"/>
  <c r="J254" i="1" s="1"/>
  <c r="I252" i="1"/>
  <c r="I251" i="1" s="1"/>
  <c r="I250" i="1" s="1"/>
  <c r="H252" i="1"/>
  <c r="G252" i="1"/>
  <c r="G251" i="1" s="1"/>
  <c r="G250" i="1" s="1"/>
  <c r="F249" i="1"/>
  <c r="J249" i="1" s="1"/>
  <c r="F248" i="1"/>
  <c r="J248" i="1" s="1"/>
  <c r="I246" i="1"/>
  <c r="I245" i="1" s="1"/>
  <c r="I244" i="1" s="1"/>
  <c r="H246" i="1"/>
  <c r="G246" i="1"/>
  <c r="G245" i="1" s="1"/>
  <c r="G244" i="1" s="1"/>
  <c r="F243" i="1"/>
  <c r="J243" i="1" s="1"/>
  <c r="J241" i="1" s="1"/>
  <c r="I241" i="1"/>
  <c r="H241" i="1"/>
  <c r="G241" i="1"/>
  <c r="F240" i="1"/>
  <c r="J240" i="1" s="1"/>
  <c r="J238" i="1" s="1"/>
  <c r="I238" i="1"/>
  <c r="H238" i="1"/>
  <c r="G238" i="1"/>
  <c r="F235" i="1"/>
  <c r="J235" i="1" s="1"/>
  <c r="J233" i="1" s="1"/>
  <c r="J232" i="1" s="1"/>
  <c r="J231" i="1" s="1"/>
  <c r="I233" i="1"/>
  <c r="I232" i="1" s="1"/>
  <c r="I231" i="1" s="1"/>
  <c r="H233" i="1"/>
  <c r="H232" i="1" s="1"/>
  <c r="H231" i="1" s="1"/>
  <c r="G233" i="1"/>
  <c r="G232" i="1" s="1"/>
  <c r="G231" i="1" s="1"/>
  <c r="F229" i="1"/>
  <c r="J229" i="1" s="1"/>
  <c r="F228" i="1"/>
  <c r="J228" i="1" s="1"/>
  <c r="H226" i="1"/>
  <c r="G226" i="1"/>
  <c r="G225" i="1" s="1"/>
  <c r="I225" i="1"/>
  <c r="I224" i="1" s="1"/>
  <c r="F223" i="1"/>
  <c r="J223" i="1" s="1"/>
  <c r="F222" i="1"/>
  <c r="J222" i="1" s="1"/>
  <c r="F221" i="1"/>
  <c r="J221" i="1" s="1"/>
  <c r="F220" i="1"/>
  <c r="J220" i="1" s="1"/>
  <c r="I218" i="1"/>
  <c r="I217" i="1" s="1"/>
  <c r="I216" i="1" s="1"/>
  <c r="H218" i="1"/>
  <c r="G218" i="1"/>
  <c r="G217" i="1" s="1"/>
  <c r="G216" i="1" s="1"/>
  <c r="F215" i="1"/>
  <c r="J215" i="1" s="1"/>
  <c r="J213" i="1" s="1"/>
  <c r="J212" i="1" s="1"/>
  <c r="J211" i="1" s="1"/>
  <c r="I213" i="1"/>
  <c r="I212" i="1" s="1"/>
  <c r="I211" i="1" s="1"/>
  <c r="H213" i="1"/>
  <c r="H212" i="1" s="1"/>
  <c r="H211" i="1" s="1"/>
  <c r="G213" i="1"/>
  <c r="F210" i="1"/>
  <c r="J210" i="1" s="1"/>
  <c r="J208" i="1" s="1"/>
  <c r="J207" i="1" s="1"/>
  <c r="J206" i="1" s="1"/>
  <c r="I208" i="1"/>
  <c r="I207" i="1" s="1"/>
  <c r="I206" i="1" s="1"/>
  <c r="H208" i="1"/>
  <c r="H207" i="1" s="1"/>
  <c r="H206" i="1" s="1"/>
  <c r="G208" i="1"/>
  <c r="G207" i="1" s="1"/>
  <c r="F205" i="1"/>
  <c r="J205" i="1" s="1"/>
  <c r="F204" i="1"/>
  <c r="J204" i="1" s="1"/>
  <c r="I202" i="1"/>
  <c r="I201" i="1" s="1"/>
  <c r="I200" i="1" s="1"/>
  <c r="H202" i="1"/>
  <c r="G202" i="1"/>
  <c r="G201" i="1" s="1"/>
  <c r="G200" i="1" s="1"/>
  <c r="F199" i="1"/>
  <c r="J199" i="1" s="1"/>
  <c r="J197" i="1" s="1"/>
  <c r="J196" i="1" s="1"/>
  <c r="J195" i="1" s="1"/>
  <c r="I197" i="1"/>
  <c r="I196" i="1" s="1"/>
  <c r="I195" i="1" s="1"/>
  <c r="H197" i="1"/>
  <c r="G197" i="1"/>
  <c r="G196" i="1" s="1"/>
  <c r="G195" i="1" s="1"/>
  <c r="F193" i="1"/>
  <c r="J193" i="1" s="1"/>
  <c r="J191" i="1" s="1"/>
  <c r="I191" i="1"/>
  <c r="H191" i="1"/>
  <c r="H187" i="1" s="1"/>
  <c r="H186" i="1" s="1"/>
  <c r="G191" i="1"/>
  <c r="F190" i="1"/>
  <c r="J190" i="1" s="1"/>
  <c r="J188" i="1" s="1"/>
  <c r="I188" i="1"/>
  <c r="I187" i="1" s="1"/>
  <c r="I186" i="1" s="1"/>
  <c r="H188" i="1"/>
  <c r="G188" i="1"/>
  <c r="F181" i="1"/>
  <c r="J181" i="1" s="1"/>
  <c r="J179" i="1" s="1"/>
  <c r="I179" i="1"/>
  <c r="I178" i="1" s="1"/>
  <c r="H179" i="1"/>
  <c r="G179" i="1"/>
  <c r="F176" i="1"/>
  <c r="J176" i="1" s="1"/>
  <c r="J174" i="1" s="1"/>
  <c r="J173" i="1" s="1"/>
  <c r="J172" i="1" s="1"/>
  <c r="I174" i="1"/>
  <c r="I173" i="1" s="1"/>
  <c r="I172" i="1" s="1"/>
  <c r="H174" i="1"/>
  <c r="H173" i="1" s="1"/>
  <c r="H172" i="1" s="1"/>
  <c r="G174" i="1"/>
  <c r="G173" i="1" s="1"/>
  <c r="F171" i="1"/>
  <c r="J171" i="1" s="1"/>
  <c r="J169" i="1" s="1"/>
  <c r="J168" i="1" s="1"/>
  <c r="J167" i="1" s="1"/>
  <c r="I169" i="1"/>
  <c r="I168" i="1" s="1"/>
  <c r="I167" i="1" s="1"/>
  <c r="H169" i="1"/>
  <c r="G169" i="1"/>
  <c r="G168" i="1" s="1"/>
  <c r="G167" i="1" s="1"/>
  <c r="F166" i="1"/>
  <c r="J166" i="1" s="1"/>
  <c r="J164" i="1" s="1"/>
  <c r="J163" i="1" s="1"/>
  <c r="J162" i="1" s="1"/>
  <c r="I164" i="1"/>
  <c r="I163" i="1" s="1"/>
  <c r="I162" i="1" s="1"/>
  <c r="H164" i="1"/>
  <c r="G164" i="1"/>
  <c r="G163" i="1" s="1"/>
  <c r="G162" i="1" s="1"/>
  <c r="F161" i="1"/>
  <c r="J161" i="1" s="1"/>
  <c r="J159" i="1" s="1"/>
  <c r="J158" i="1" s="1"/>
  <c r="J157" i="1" s="1"/>
  <c r="I159" i="1"/>
  <c r="I158" i="1" s="1"/>
  <c r="I157" i="1" s="1"/>
  <c r="H159" i="1"/>
  <c r="H158" i="1" s="1"/>
  <c r="H157" i="1" s="1"/>
  <c r="G159" i="1"/>
  <c r="F156" i="1"/>
  <c r="J156" i="1" s="1"/>
  <c r="J154" i="1" s="1"/>
  <c r="J153" i="1" s="1"/>
  <c r="J152" i="1" s="1"/>
  <c r="I154" i="1"/>
  <c r="I153" i="1" s="1"/>
  <c r="I152" i="1" s="1"/>
  <c r="H154" i="1"/>
  <c r="H153" i="1" s="1"/>
  <c r="H152" i="1" s="1"/>
  <c r="G154" i="1"/>
  <c r="F150" i="1"/>
  <c r="J150" i="1" s="1"/>
  <c r="J148" i="1" s="1"/>
  <c r="I148" i="1"/>
  <c r="I142" i="1" s="1"/>
  <c r="I141" i="1" s="1"/>
  <c r="H148" i="1"/>
  <c r="G148" i="1"/>
  <c r="F147" i="1"/>
  <c r="J147" i="1" s="1"/>
  <c r="J145" i="1" s="1"/>
  <c r="G145" i="1"/>
  <c r="F144" i="1"/>
  <c r="J144" i="1" s="1"/>
  <c r="F143" i="1"/>
  <c r="J143" i="1" s="1"/>
  <c r="F140" i="1"/>
  <c r="J140" i="1" s="1"/>
  <c r="F138" i="1"/>
  <c r="J138" i="1" s="1"/>
  <c r="H136" i="1"/>
  <c r="H135" i="1" s="1"/>
  <c r="H134" i="1" s="1"/>
  <c r="F133" i="1"/>
  <c r="J133" i="1" s="1"/>
  <c r="J131" i="1" s="1"/>
  <c r="J130" i="1" s="1"/>
  <c r="I131" i="1"/>
  <c r="I130" i="1" s="1"/>
  <c r="H131" i="1"/>
  <c r="H130" i="1" s="1"/>
  <c r="G131" i="1"/>
  <c r="G130" i="1" s="1"/>
  <c r="F129" i="1"/>
  <c r="J129" i="1" s="1"/>
  <c r="F128" i="1"/>
  <c r="J128" i="1" s="1"/>
  <c r="H126" i="1"/>
  <c r="G126" i="1"/>
  <c r="F125" i="1"/>
  <c r="J125" i="1" s="1"/>
  <c r="J123" i="1" s="1"/>
  <c r="I123" i="1"/>
  <c r="H123" i="1"/>
  <c r="G123" i="1"/>
  <c r="F122" i="1"/>
  <c r="J122" i="1" s="1"/>
  <c r="F121" i="1"/>
  <c r="J121" i="1" s="1"/>
  <c r="F119" i="1"/>
  <c r="J119" i="1" s="1"/>
  <c r="J117" i="1" s="1"/>
  <c r="J116" i="1" s="1"/>
  <c r="I117" i="1"/>
  <c r="I116" i="1" s="1"/>
  <c r="H117" i="1"/>
  <c r="H116" i="1" s="1"/>
  <c r="G117" i="1"/>
  <c r="G116" i="1" s="1"/>
  <c r="F114" i="1"/>
  <c r="J114" i="1" s="1"/>
  <c r="J112" i="1" s="1"/>
  <c r="J111" i="1" s="1"/>
  <c r="J110" i="1" s="1"/>
  <c r="I112" i="1"/>
  <c r="I111" i="1" s="1"/>
  <c r="I110" i="1" s="1"/>
  <c r="H112" i="1"/>
  <c r="H111" i="1" s="1"/>
  <c r="H110" i="1" s="1"/>
  <c r="G112" i="1"/>
  <c r="G111" i="1" s="1"/>
  <c r="G110" i="1" s="1"/>
  <c r="F109" i="1"/>
  <c r="J109" i="1" s="1"/>
  <c r="J107" i="1" s="1"/>
  <c r="I104" i="1"/>
  <c r="I103" i="1" s="1"/>
  <c r="H107" i="1"/>
  <c r="H104" i="1" s="1"/>
  <c r="H103" i="1" s="1"/>
  <c r="G104" i="1"/>
  <c r="G103" i="1" s="1"/>
  <c r="F102" i="1"/>
  <c r="J102" i="1" s="1"/>
  <c r="J100" i="1" s="1"/>
  <c r="J99" i="1" s="1"/>
  <c r="J98" i="1" s="1"/>
  <c r="I100" i="1"/>
  <c r="I99" i="1" s="1"/>
  <c r="I98" i="1" s="1"/>
  <c r="H100" i="1"/>
  <c r="H99" i="1" s="1"/>
  <c r="H98" i="1" s="1"/>
  <c r="G100" i="1"/>
  <c r="G99" i="1" s="1"/>
  <c r="F97" i="1"/>
  <c r="J97" i="1" s="1"/>
  <c r="J95" i="1" s="1"/>
  <c r="J94" i="1" s="1"/>
  <c r="J93" i="1" s="1"/>
  <c r="I95" i="1"/>
  <c r="I94" i="1" s="1"/>
  <c r="I93" i="1" s="1"/>
  <c r="H95" i="1"/>
  <c r="H94" i="1" s="1"/>
  <c r="H93" i="1" s="1"/>
  <c r="G95" i="1"/>
  <c r="F86" i="1"/>
  <c r="J86" i="1" s="1"/>
  <c r="J84" i="1" s="1"/>
  <c r="J83" i="1" s="1"/>
  <c r="J82" i="1" s="1"/>
  <c r="I84" i="1"/>
  <c r="I83" i="1" s="1"/>
  <c r="I82" i="1" s="1"/>
  <c r="H84" i="1"/>
  <c r="H83" i="1" s="1"/>
  <c r="H82" i="1" s="1"/>
  <c r="G84" i="1"/>
  <c r="G83" i="1" s="1"/>
  <c r="G82" i="1" s="1"/>
  <c r="F81" i="1"/>
  <c r="J81" i="1" s="1"/>
  <c r="I79" i="1"/>
  <c r="I78" i="1" s="1"/>
  <c r="I77" i="1" s="1"/>
  <c r="H79" i="1"/>
  <c r="H78" i="1" s="1"/>
  <c r="H77" i="1" s="1"/>
  <c r="G79" i="1"/>
  <c r="F76" i="1"/>
  <c r="J76" i="1" s="1"/>
  <c r="J74" i="1" s="1"/>
  <c r="I74" i="1"/>
  <c r="H74" i="1"/>
  <c r="G74" i="1"/>
  <c r="F73" i="1"/>
  <c r="J73" i="1" s="1"/>
  <c r="J71" i="1" s="1"/>
  <c r="I71" i="1"/>
  <c r="H71" i="1"/>
  <c r="G71" i="1"/>
  <c r="F70" i="1"/>
  <c r="J70" i="1" s="1"/>
  <c r="F69" i="1"/>
  <c r="J69" i="1" s="1"/>
  <c r="I67" i="1"/>
  <c r="H67" i="1"/>
  <c r="G67" i="1"/>
  <c r="F64" i="1"/>
  <c r="J64" i="1" s="1"/>
  <c r="J62" i="1" s="1"/>
  <c r="J61" i="1" s="1"/>
  <c r="J60" i="1" s="1"/>
  <c r="I62" i="1"/>
  <c r="I61" i="1" s="1"/>
  <c r="I60" i="1" s="1"/>
  <c r="H62" i="1"/>
  <c r="H61" i="1" s="1"/>
  <c r="H60" i="1" s="1"/>
  <c r="G62" i="1"/>
  <c r="F59" i="1"/>
  <c r="J59" i="1" s="1"/>
  <c r="J57" i="1" s="1"/>
  <c r="I57" i="1"/>
  <c r="I56" i="1" s="1"/>
  <c r="H57" i="1"/>
  <c r="H56" i="1" s="1"/>
  <c r="G57" i="1"/>
  <c r="F55" i="1"/>
  <c r="J55" i="1" s="1"/>
  <c r="I53" i="1"/>
  <c r="I52" i="1" s="1"/>
  <c r="H53" i="1"/>
  <c r="H52" i="1" s="1"/>
  <c r="G53" i="1"/>
  <c r="G52" i="1" s="1"/>
  <c r="F49" i="1"/>
  <c r="J49" i="1" s="1"/>
  <c r="J47" i="1" s="1"/>
  <c r="I47" i="1"/>
  <c r="I46" i="1" s="1"/>
  <c r="I45" i="1" s="1"/>
  <c r="H47" i="1"/>
  <c r="G47" i="1"/>
  <c r="G46" i="1" s="1"/>
  <c r="F44" i="1"/>
  <c r="F42" i="1" s="1"/>
  <c r="I42" i="1"/>
  <c r="H42" i="1"/>
  <c r="G42" i="1"/>
  <c r="F41" i="1"/>
  <c r="I39" i="1"/>
  <c r="H39" i="1"/>
  <c r="G39" i="1"/>
  <c r="F38" i="1"/>
  <c r="J38" i="1" s="1"/>
  <c r="J36" i="1" s="1"/>
  <c r="I36" i="1"/>
  <c r="H36" i="1"/>
  <c r="G36" i="1"/>
  <c r="F33" i="1"/>
  <c r="J33" i="1" s="1"/>
  <c r="J31" i="1" s="1"/>
  <c r="J30" i="1" s="1"/>
  <c r="J29" i="1" s="1"/>
  <c r="I31" i="1"/>
  <c r="I30" i="1" s="1"/>
  <c r="I29" i="1" s="1"/>
  <c r="H31" i="1"/>
  <c r="H30" i="1" s="1"/>
  <c r="H29" i="1" s="1"/>
  <c r="G31" i="1"/>
  <c r="G30" i="1" s="1"/>
  <c r="G29" i="1" s="1"/>
  <c r="F28" i="1"/>
  <c r="J28" i="1" s="1"/>
  <c r="J26" i="1" s="1"/>
  <c r="I26" i="1"/>
  <c r="H26" i="1"/>
  <c r="G26" i="1"/>
  <c r="F25" i="1"/>
  <c r="J25" i="1" s="1"/>
  <c r="J23" i="1" s="1"/>
  <c r="I23" i="1"/>
  <c r="I20" i="1" s="1"/>
  <c r="I19" i="1" s="1"/>
  <c r="H23" i="1"/>
  <c r="G23" i="1"/>
  <c r="F22" i="1"/>
  <c r="J22" i="1" s="1"/>
  <c r="F21" i="1"/>
  <c r="J21" i="1" s="1"/>
  <c r="F18" i="1"/>
  <c r="J18" i="1" s="1"/>
  <c r="J16" i="1" s="1"/>
  <c r="I16" i="1"/>
  <c r="I15" i="1" s="1"/>
  <c r="I14" i="1" s="1"/>
  <c r="H16" i="1"/>
  <c r="H15" i="1" s="1"/>
  <c r="G16" i="1"/>
  <c r="F13" i="1"/>
  <c r="J13" i="1" s="1"/>
  <c r="J11" i="1" s="1"/>
  <c r="J10" i="1" s="1"/>
  <c r="J9" i="1" s="1"/>
  <c r="I11" i="1"/>
  <c r="I10" i="1" s="1"/>
  <c r="I9" i="1" s="1"/>
  <c r="H11" i="1"/>
  <c r="H10" i="1" s="1"/>
  <c r="H9" i="1" s="1"/>
  <c r="G11" i="1"/>
  <c r="G10" i="1" s="1"/>
  <c r="E29" i="3" l="1"/>
  <c r="J498" i="1"/>
  <c r="I496" i="1"/>
  <c r="F497" i="1"/>
  <c r="J312" i="1"/>
  <c r="H308" i="1"/>
  <c r="J314" i="1"/>
  <c r="F309" i="1"/>
  <c r="J309" i="1" s="1"/>
  <c r="G308" i="1"/>
  <c r="G307" i="1" s="1"/>
  <c r="I308" i="1"/>
  <c r="I307" i="1" s="1"/>
  <c r="I290" i="1" s="1"/>
  <c r="F453" i="1"/>
  <c r="J453" i="1" s="1"/>
  <c r="J185" i="1"/>
  <c r="I177" i="1"/>
  <c r="I151" i="1" s="1"/>
  <c r="G178" i="1"/>
  <c r="G177" i="1" s="1"/>
  <c r="H178" i="1"/>
  <c r="H177" i="1" s="1"/>
  <c r="H578" i="1"/>
  <c r="H577" i="1" s="1"/>
  <c r="F426" i="1"/>
  <c r="J426" i="1" s="1"/>
  <c r="J183" i="1"/>
  <c r="J182" i="1" s="1"/>
  <c r="J178" i="1" s="1"/>
  <c r="J177" i="1" s="1"/>
  <c r="F90" i="1"/>
  <c r="J90" i="1" s="1"/>
  <c r="H953" i="1"/>
  <c r="F579" i="1"/>
  <c r="F578" i="1" s="1"/>
  <c r="F577" i="1" s="1"/>
  <c r="I443" i="1"/>
  <c r="I442" i="1" s="1"/>
  <c r="G578" i="1"/>
  <c r="G577" i="1" s="1"/>
  <c r="I578" i="1"/>
  <c r="I577" i="1" s="1"/>
  <c r="G89" i="1"/>
  <c r="I88" i="1"/>
  <c r="I424" i="1"/>
  <c r="H407" i="1"/>
  <c r="G425" i="1"/>
  <c r="F408" i="1"/>
  <c r="J408" i="1" s="1"/>
  <c r="I407" i="1"/>
  <c r="I406" i="1" s="1"/>
  <c r="G407" i="1"/>
  <c r="G406" i="1" s="1"/>
  <c r="F444" i="1"/>
  <c r="J444" i="1" s="1"/>
  <c r="F449" i="1"/>
  <c r="J449" i="1" s="1"/>
  <c r="J452" i="1"/>
  <c r="G953" i="1"/>
  <c r="I237" i="1"/>
  <c r="I236" i="1" s="1"/>
  <c r="F957" i="1"/>
  <c r="J957" i="1" s="1"/>
  <c r="J953" i="1" s="1"/>
  <c r="I953" i="1"/>
  <c r="I945" i="1" s="1"/>
  <c r="G946" i="1"/>
  <c r="F504" i="1"/>
  <c r="J504" i="1"/>
  <c r="J496" i="1" s="1"/>
  <c r="J475" i="1" s="1"/>
  <c r="H946" i="1"/>
  <c r="F947" i="1"/>
  <c r="J947" i="1" s="1"/>
  <c r="J981" i="1"/>
  <c r="J979" i="1" s="1"/>
  <c r="F997" i="1"/>
  <c r="I1002" i="1"/>
  <c r="I1001" i="1"/>
  <c r="G978" i="1"/>
  <c r="G977" i="1" s="1"/>
  <c r="F537" i="1"/>
  <c r="F982" i="1"/>
  <c r="J982" i="1" s="1"/>
  <c r="H978" i="1"/>
  <c r="H977" i="1" s="1"/>
  <c r="F979" i="1"/>
  <c r="F996" i="1"/>
  <c r="F995" i="1"/>
  <c r="I978" i="1"/>
  <c r="I977" i="1" s="1"/>
  <c r="F668" i="1"/>
  <c r="F983" i="1"/>
  <c r="J983" i="1" s="1"/>
  <c r="F179" i="1"/>
  <c r="F178" i="1" s="1"/>
  <c r="J886" i="1"/>
  <c r="J885" i="1" s="1"/>
  <c r="J884" i="1" s="1"/>
  <c r="F315" i="1"/>
  <c r="J816" i="1"/>
  <c r="F830" i="1"/>
  <c r="I782" i="1"/>
  <c r="I781" i="1" s="1"/>
  <c r="F797" i="1"/>
  <c r="J298" i="1"/>
  <c r="J297" i="1" s="1"/>
  <c r="J296" i="1" s="1"/>
  <c r="F512" i="1"/>
  <c r="H961" i="1"/>
  <c r="H960" i="1" s="1"/>
  <c r="F493" i="1"/>
  <c r="J566" i="1"/>
  <c r="J565" i="1" s="1"/>
  <c r="F712" i="1"/>
  <c r="F126" i="1"/>
  <c r="F881" i="1"/>
  <c r="F267" i="1"/>
  <c r="J823" i="1"/>
  <c r="F293" i="1"/>
  <c r="F901" i="1"/>
  <c r="I891" i="1"/>
  <c r="I890" i="1" s="1"/>
  <c r="F298" i="1"/>
  <c r="F596" i="1"/>
  <c r="F735" i="1"/>
  <c r="F820" i="1"/>
  <c r="F942" i="1"/>
  <c r="F802" i="1"/>
  <c r="F892" i="1"/>
  <c r="J931" i="1"/>
  <c r="J930" i="1" s="1"/>
  <c r="J929" i="1" s="1"/>
  <c r="F950" i="1"/>
  <c r="F574" i="1"/>
  <c r="I434" i="1"/>
  <c r="I429" i="1" s="1"/>
  <c r="F886" i="1"/>
  <c r="G586" i="1"/>
  <c r="F586" i="1" s="1"/>
  <c r="F763" i="1"/>
  <c r="H987" i="1"/>
  <c r="H986" i="1" s="1"/>
  <c r="F52" i="1"/>
  <c r="J52" i="1" s="1"/>
  <c r="F36" i="1"/>
  <c r="F135" i="1"/>
  <c r="H891" i="1"/>
  <c r="H890" i="1" s="1"/>
  <c r="J897" i="1"/>
  <c r="F693" i="1"/>
  <c r="H885" i="1"/>
  <c r="H884" i="1" s="1"/>
  <c r="G734" i="1"/>
  <c r="F734" i="1" s="1"/>
  <c r="I570" i="1"/>
  <c r="I564" i="1" s="1"/>
  <c r="J187" i="1"/>
  <c r="J186" i="1" s="1"/>
  <c r="F67" i="1"/>
  <c r="J67" i="1" s="1"/>
  <c r="J66" i="1" s="1"/>
  <c r="J65" i="1" s="1"/>
  <c r="F110" i="1"/>
  <c r="F208" i="1"/>
  <c r="F357" i="1"/>
  <c r="F621" i="1"/>
  <c r="F783" i="1"/>
  <c r="F823" i="1"/>
  <c r="F552" i="1"/>
  <c r="J697" i="1"/>
  <c r="J696" i="1" s="1"/>
  <c r="F23" i="1"/>
  <c r="J711" i="1"/>
  <c r="J710" i="1" s="1"/>
  <c r="F130" i="1"/>
  <c r="J226" i="1"/>
  <c r="J225" i="1" s="1"/>
  <c r="J224" i="1" s="1"/>
  <c r="I757" i="1"/>
  <c r="I756" i="1" s="1"/>
  <c r="J797" i="1"/>
  <c r="J796" i="1" s="1"/>
  <c r="F659" i="1"/>
  <c r="J659" i="1" s="1"/>
  <c r="H658" i="1"/>
  <c r="F658" i="1" s="1"/>
  <c r="J658" i="1" s="1"/>
  <c r="J937" i="1"/>
  <c r="J936" i="1" s="1"/>
  <c r="J935" i="1" s="1"/>
  <c r="J252" i="1"/>
  <c r="J251" i="1" s="1"/>
  <c r="J250" i="1" s="1"/>
  <c r="J370" i="1"/>
  <c r="J369" i="1" s="1"/>
  <c r="J368" i="1" s="1"/>
  <c r="F530" i="1"/>
  <c r="J850" i="1"/>
  <c r="J849" i="1" s="1"/>
  <c r="J848" i="1" s="1"/>
  <c r="F954" i="1"/>
  <c r="F991" i="1"/>
  <c r="H551" i="1"/>
  <c r="H550" i="1" s="1"/>
  <c r="I557" i="1"/>
  <c r="I556" i="1" s="1"/>
  <c r="F663" i="1"/>
  <c r="G880" i="1"/>
  <c r="F880" i="1" s="1"/>
  <c r="F916" i="1"/>
  <c r="F47" i="1"/>
  <c r="J807" i="1"/>
  <c r="J806" i="1" s="1"/>
  <c r="F16" i="1"/>
  <c r="F136" i="1"/>
  <c r="F363" i="1"/>
  <c r="I66" i="1"/>
  <c r="I65" i="1" s="1"/>
  <c r="I270" i="1"/>
  <c r="I261" i="1" s="1"/>
  <c r="F439" i="1"/>
  <c r="H773" i="1"/>
  <c r="H772" i="1" s="1"/>
  <c r="G511" i="1"/>
  <c r="F511" i="1" s="1"/>
  <c r="J533" i="1"/>
  <c r="J527" i="1" s="1"/>
  <c r="I618" i="1"/>
  <c r="I617" i="1" s="1"/>
  <c r="I773" i="1"/>
  <c r="I772" i="1" s="1"/>
  <c r="H51" i="1"/>
  <c r="F74" i="1"/>
  <c r="H462" i="1"/>
  <c r="F660" i="1"/>
  <c r="F682" i="1"/>
  <c r="H692" i="1"/>
  <c r="H691" i="1" s="1"/>
  <c r="I922" i="1"/>
  <c r="I921" i="1" s="1"/>
  <c r="H815" i="1"/>
  <c r="H814" i="1" s="1"/>
  <c r="F862" i="1"/>
  <c r="F197" i="1"/>
  <c r="F238" i="1"/>
  <c r="F287" i="1"/>
  <c r="F547" i="1"/>
  <c r="F753" i="1"/>
  <c r="F874" i="1"/>
  <c r="G912" i="1"/>
  <c r="G911" i="1" s="1"/>
  <c r="G142" i="1"/>
  <c r="G141" i="1" s="1"/>
  <c r="F720" i="1"/>
  <c r="G750" i="1"/>
  <c r="F750" i="1" s="1"/>
  <c r="H35" i="1"/>
  <c r="H34" i="1" s="1"/>
  <c r="F71" i="1"/>
  <c r="F100" i="1"/>
  <c r="F592" i="1"/>
  <c r="H782" i="1"/>
  <c r="H781" i="1" s="1"/>
  <c r="F381" i="1"/>
  <c r="F624" i="1"/>
  <c r="F681" i="1"/>
  <c r="F962" i="1"/>
  <c r="J966" i="1"/>
  <c r="G15" i="1"/>
  <c r="G14" i="1" s="1"/>
  <c r="F104" i="1"/>
  <c r="F191" i="1"/>
  <c r="F274" i="1"/>
  <c r="H922" i="1"/>
  <c r="H921" i="1" s="1"/>
  <c r="J991" i="1"/>
  <c r="G286" i="1"/>
  <c r="G434" i="1"/>
  <c r="G429" i="1" s="1"/>
  <c r="H829" i="1"/>
  <c r="H828" i="1" s="1"/>
  <c r="J643" i="1"/>
  <c r="J202" i="1"/>
  <c r="J201" i="1" s="1"/>
  <c r="J200" i="1" s="1"/>
  <c r="J274" i="1"/>
  <c r="J270" i="1" s="1"/>
  <c r="J261" i="1" s="1"/>
  <c r="I604" i="1"/>
  <c r="I603" i="1" s="1"/>
  <c r="F902" i="1"/>
  <c r="J922" i="1"/>
  <c r="J921" i="1" s="1"/>
  <c r="H680" i="1"/>
  <c r="I795" i="1"/>
  <c r="F411" i="1"/>
  <c r="I475" i="1"/>
  <c r="I527" i="1"/>
  <c r="I526" i="1" s="1"/>
  <c r="I515" i="1" s="1"/>
  <c r="J639" i="1"/>
  <c r="J638" i="1" s="1"/>
  <c r="J637" i="1" s="1"/>
  <c r="J861" i="1"/>
  <c r="J860" i="1" s="1"/>
  <c r="F145" i="1"/>
  <c r="H196" i="1"/>
  <c r="H195" i="1" s="1"/>
  <c r="F195" i="1" s="1"/>
  <c r="F280" i="1"/>
  <c r="F344" i="1"/>
  <c r="H443" i="1"/>
  <c r="H442" i="1" s="1"/>
  <c r="H591" i="1"/>
  <c r="H590" i="1" s="1"/>
  <c r="J682" i="1"/>
  <c r="J681" i="1" s="1"/>
  <c r="J680" i="1" s="1"/>
  <c r="F865" i="1"/>
  <c r="F876" i="1"/>
  <c r="I961" i="1"/>
  <c r="I960" i="1" s="1"/>
  <c r="F62" i="1"/>
  <c r="G61" i="1"/>
  <c r="G60" i="1" s="1"/>
  <c r="F60" i="1" s="1"/>
  <c r="F164" i="1"/>
  <c r="H163" i="1"/>
  <c r="H632" i="1"/>
  <c r="H631" i="1" s="1"/>
  <c r="F633" i="1"/>
  <c r="G922" i="1"/>
  <c r="F923" i="1"/>
  <c r="I936" i="1"/>
  <c r="I935" i="1" s="1"/>
  <c r="F79" i="1"/>
  <c r="J79" i="1" s="1"/>
  <c r="G78" i="1"/>
  <c r="J618" i="1"/>
  <c r="J617" i="1" s="1"/>
  <c r="F400" i="1"/>
  <c r="G399" i="1"/>
  <c r="G398" i="1" s="1"/>
  <c r="J724" i="1"/>
  <c r="I657" i="1"/>
  <c r="I656" i="1" s="1"/>
  <c r="G861" i="1"/>
  <c r="F900" i="1"/>
  <c r="J990" i="1"/>
  <c r="J988" i="1" s="1"/>
  <c r="F988" i="1"/>
  <c r="H262" i="1"/>
  <c r="F262" i="1" s="1"/>
  <c r="F263" i="1"/>
  <c r="J280" i="1"/>
  <c r="J279" i="1" s="1"/>
  <c r="J278" i="1" s="1"/>
  <c r="J613" i="1"/>
  <c r="J604" i="1" s="1"/>
  <c r="J603" i="1" s="1"/>
  <c r="H744" i="1"/>
  <c r="F744" i="1" s="1"/>
  <c r="F745" i="1"/>
  <c r="J126" i="1"/>
  <c r="J120" i="1" s="1"/>
  <c r="J115" i="1" s="1"/>
  <c r="F435" i="1"/>
  <c r="H434" i="1"/>
  <c r="F688" i="1"/>
  <c r="G687" i="1"/>
  <c r="F687" i="1" s="1"/>
  <c r="F792" i="1"/>
  <c r="H791" i="1"/>
  <c r="H790" i="1" s="1"/>
  <c r="F844" i="1"/>
  <c r="H843" i="1"/>
  <c r="H842" i="1" s="1"/>
  <c r="F842" i="1" s="1"/>
  <c r="F523" i="1"/>
  <c r="F522" i="1" s="1"/>
  <c r="G550" i="1"/>
  <c r="G691" i="1"/>
  <c r="H225" i="1"/>
  <c r="H224" i="1" s="1"/>
  <c r="F226" i="1"/>
  <c r="J41" i="1"/>
  <c r="J39" i="1" s="1"/>
  <c r="F39" i="1"/>
  <c r="G158" i="1"/>
  <c r="F158" i="1" s="1"/>
  <c r="F159" i="1"/>
  <c r="H697" i="1"/>
  <c r="H696" i="1" s="1"/>
  <c r="F701" i="1"/>
  <c r="F218" i="1"/>
  <c r="H217" i="1"/>
  <c r="H216" i="1" s="1"/>
  <c r="F216" i="1" s="1"/>
  <c r="H394" i="1"/>
  <c r="F394" i="1" s="1"/>
  <c r="F395" i="1"/>
  <c r="G711" i="1"/>
  <c r="F711" i="1" s="1"/>
  <c r="F715" i="1"/>
  <c r="F279" i="1"/>
  <c r="G278" i="1"/>
  <c r="F278" i="1" s="1"/>
  <c r="F966" i="1"/>
  <c r="G961" i="1"/>
  <c r="I343" i="1"/>
  <c r="I342" i="1" s="1"/>
  <c r="I325" i="1" s="1"/>
  <c r="F931" i="1"/>
  <c r="G94" i="1"/>
  <c r="G93" i="1" s="1"/>
  <c r="F95" i="1"/>
  <c r="G237" i="1"/>
  <c r="G236" i="1" s="1"/>
  <c r="F241" i="1"/>
  <c r="G206" i="1"/>
  <c r="F206" i="1" s="1"/>
  <c r="F207" i="1"/>
  <c r="F774" i="1"/>
  <c r="G773" i="1"/>
  <c r="G772" i="1" s="1"/>
  <c r="J782" i="1"/>
  <c r="J781" i="1" s="1"/>
  <c r="F930" i="1"/>
  <c r="I51" i="1"/>
  <c r="H66" i="1"/>
  <c r="H65" i="1" s="1"/>
  <c r="F246" i="1"/>
  <c r="H245" i="1"/>
  <c r="H244" i="1" s="1"/>
  <c r="F244" i="1" s="1"/>
  <c r="F653" i="1"/>
  <c r="G652" i="1"/>
  <c r="F652" i="1" s="1"/>
  <c r="J802" i="1"/>
  <c r="J803" i="1"/>
  <c r="H46" i="1"/>
  <c r="H45" i="1" s="1"/>
  <c r="G56" i="1"/>
  <c r="F56" i="1" s="1"/>
  <c r="J56" i="1" s="1"/>
  <c r="F57" i="1"/>
  <c r="J763" i="1"/>
  <c r="J757" i="1" s="1"/>
  <c r="J756" i="1" s="1"/>
  <c r="G884" i="1"/>
  <c r="J916" i="1"/>
  <c r="J912" i="1" s="1"/>
  <c r="J911" i="1" s="1"/>
  <c r="G604" i="1"/>
  <c r="G603" i="1" s="1"/>
  <c r="J844" i="1"/>
  <c r="J843" i="1" s="1"/>
  <c r="J842" i="1" s="1"/>
  <c r="F906" i="1"/>
  <c r="H757" i="1"/>
  <c r="H756" i="1" s="1"/>
  <c r="G829" i="1"/>
  <c r="G828" i="1" s="1"/>
  <c r="F31" i="1"/>
  <c r="F30" i="1" s="1"/>
  <c r="F29" i="1" s="1"/>
  <c r="G35" i="1"/>
  <c r="G34" i="1" s="1"/>
  <c r="F188" i="1"/>
  <c r="F258" i="1"/>
  <c r="F478" i="1"/>
  <c r="J872" i="1"/>
  <c r="J870" i="1" s="1"/>
  <c r="J869" i="1" s="1"/>
  <c r="J868" i="1" s="1"/>
  <c r="F112" i="1"/>
  <c r="F154" i="1"/>
  <c r="I194" i="1"/>
  <c r="F231" i="1"/>
  <c r="H237" i="1"/>
  <c r="H236" i="1" s="1"/>
  <c r="F431" i="1"/>
  <c r="J668" i="1"/>
  <c r="F746" i="1"/>
  <c r="I815" i="1"/>
  <c r="I814" i="1" s="1"/>
  <c r="J633" i="1"/>
  <c r="J632" i="1" s="1"/>
  <c r="J631" i="1" s="1"/>
  <c r="I711" i="1"/>
  <c r="I710" i="1" s="1"/>
  <c r="I679" i="1" s="1"/>
  <c r="G795" i="1"/>
  <c r="I861" i="1"/>
  <c r="I860" i="1" s="1"/>
  <c r="I836" i="1" s="1"/>
  <c r="J905" i="1"/>
  <c r="J902" i="1" s="1"/>
  <c r="J901" i="1" s="1"/>
  <c r="J900" i="1" s="1"/>
  <c r="G66" i="1"/>
  <c r="G65" i="1" s="1"/>
  <c r="G557" i="1"/>
  <c r="H570" i="1"/>
  <c r="H564" i="1" s="1"/>
  <c r="F741" i="1"/>
  <c r="H912" i="1"/>
  <c r="H911" i="1" s="1"/>
  <c r="G987" i="1"/>
  <c r="G986" i="1" s="1"/>
  <c r="H861" i="1"/>
  <c r="H860" i="1" s="1"/>
  <c r="G527" i="1"/>
  <c r="G526" i="1" s="1"/>
  <c r="I643" i="1"/>
  <c r="F391" i="1"/>
  <c r="H20" i="1"/>
  <c r="H19" i="1" s="1"/>
  <c r="F82" i="1"/>
  <c r="H120" i="1"/>
  <c r="H115" i="1" s="1"/>
  <c r="G270" i="1"/>
  <c r="G261" i="1" s="1"/>
  <c r="F376" i="1"/>
  <c r="F595" i="1"/>
  <c r="I912" i="1"/>
  <c r="I911" i="1" s="1"/>
  <c r="G936" i="1"/>
  <c r="G935" i="1" s="1"/>
  <c r="J962" i="1"/>
  <c r="F83" i="1"/>
  <c r="I120" i="1"/>
  <c r="I115" i="1" s="1"/>
  <c r="F271" i="1"/>
  <c r="F483" i="1"/>
  <c r="J557" i="1"/>
  <c r="J556" i="1" s="1"/>
  <c r="J570" i="1"/>
  <c r="I590" i="1"/>
  <c r="F613" i="1"/>
  <c r="J663" i="1"/>
  <c r="F803" i="1"/>
  <c r="I807" i="1"/>
  <c r="I806" i="1" s="1"/>
  <c r="H869" i="1"/>
  <c r="H936" i="1"/>
  <c r="I987" i="1"/>
  <c r="I986" i="1" s="1"/>
  <c r="G891" i="1"/>
  <c r="J892" i="1"/>
  <c r="J344" i="1"/>
  <c r="G343" i="1"/>
  <c r="G342" i="1" s="1"/>
  <c r="G134" i="1"/>
  <c r="F134" i="1" s="1"/>
  <c r="J286" i="1"/>
  <c r="J285" i="1" s="1"/>
  <c r="J287" i="1"/>
  <c r="F10" i="1"/>
  <c r="G9" i="1"/>
  <c r="G98" i="1"/>
  <c r="F98" i="1" s="1"/>
  <c r="F99" i="1"/>
  <c r="J20" i="1"/>
  <c r="J19" i="1" s="1"/>
  <c r="G45" i="1"/>
  <c r="J469" i="1"/>
  <c r="J468" i="1" s="1"/>
  <c r="J462" i="1" s="1"/>
  <c r="H14" i="1"/>
  <c r="F173" i="1"/>
  <c r="G172" i="1"/>
  <c r="F172" i="1" s="1"/>
  <c r="F103" i="1"/>
  <c r="J237" i="1"/>
  <c r="J236" i="1" s="1"/>
  <c r="J104" i="1"/>
  <c r="J103" i="1" s="1"/>
  <c r="J142" i="1"/>
  <c r="J141" i="1" s="1"/>
  <c r="J246" i="1"/>
  <c r="J245" i="1" s="1"/>
  <c r="J244" i="1" s="1"/>
  <c r="F322" i="1"/>
  <c r="H321" i="1"/>
  <c r="G187" i="1"/>
  <c r="F232" i="1"/>
  <c r="J330" i="1"/>
  <c r="J328" i="1" s="1"/>
  <c r="J327" i="1" s="1"/>
  <c r="J326" i="1" s="1"/>
  <c r="H477" i="1"/>
  <c r="H476" i="1" s="1"/>
  <c r="H475" i="1" s="1"/>
  <c r="G517" i="1"/>
  <c r="F518" i="1"/>
  <c r="F421" i="1"/>
  <c r="H420" i="1"/>
  <c r="H419" i="1" s="1"/>
  <c r="H718" i="1"/>
  <c r="F718" i="1" s="1"/>
  <c r="F719" i="1"/>
  <c r="F11" i="1"/>
  <c r="J315" i="1"/>
  <c r="G482" i="1"/>
  <c r="G476" i="1"/>
  <c r="F26" i="1"/>
  <c r="F174" i="1"/>
  <c r="F252" i="1"/>
  <c r="H251" i="1"/>
  <c r="H270" i="1"/>
  <c r="H261" i="1" s="1"/>
  <c r="F339" i="1"/>
  <c r="H338" i="1"/>
  <c r="G487" i="1"/>
  <c r="F488" i="1"/>
  <c r="G631" i="1"/>
  <c r="F645" i="1"/>
  <c r="H644" i="1"/>
  <c r="H795" i="1"/>
  <c r="F796" i="1"/>
  <c r="F811" i="1"/>
  <c r="H807" i="1"/>
  <c r="H806" i="1" s="1"/>
  <c r="J856" i="1"/>
  <c r="J855" i="1" s="1"/>
  <c r="J854" i="1" s="1"/>
  <c r="F111" i="1"/>
  <c r="J136" i="1"/>
  <c r="J135" i="1" s="1"/>
  <c r="J134" i="1" s="1"/>
  <c r="F169" i="1"/>
  <c r="H168" i="1"/>
  <c r="F233" i="1"/>
  <c r="F333" i="1"/>
  <c r="G332" i="1"/>
  <c r="G790" i="1"/>
  <c r="J543" i="1"/>
  <c r="J541" i="1" s="1"/>
  <c r="J540" i="1" s="1"/>
  <c r="F541" i="1"/>
  <c r="F540" i="1" s="1"/>
  <c r="F107" i="1"/>
  <c r="F213" i="1"/>
  <c r="G212" i="1"/>
  <c r="G224" i="1"/>
  <c r="G297" i="1"/>
  <c r="G362" i="1"/>
  <c r="F362" i="1" s="1"/>
  <c r="G374" i="1"/>
  <c r="H380" i="1"/>
  <c r="F202" i="1"/>
  <c r="H201" i="1"/>
  <c r="H200" i="1" s="1"/>
  <c r="F200" i="1" s="1"/>
  <c r="J400" i="1"/>
  <c r="J399" i="1" s="1"/>
  <c r="J398" i="1" s="1"/>
  <c r="H733" i="1"/>
  <c r="I35" i="1"/>
  <c r="I34" i="1" s="1"/>
  <c r="I8" i="1" s="1"/>
  <c r="F53" i="1"/>
  <c r="J53" i="1" s="1"/>
  <c r="F117" i="1"/>
  <c r="F123" i="1"/>
  <c r="J333" i="1"/>
  <c r="J332" i="1" s="1"/>
  <c r="J331" i="1" s="1"/>
  <c r="J356" i="1"/>
  <c r="J354" i="1" s="1"/>
  <c r="H375" i="1"/>
  <c r="H374" i="1" s="1"/>
  <c r="H430" i="1"/>
  <c r="F566" i="1"/>
  <c r="F565" i="1" s="1"/>
  <c r="J774" i="1"/>
  <c r="J773" i="1" s="1"/>
  <c r="J772" i="1" s="1"/>
  <c r="J389" i="1"/>
  <c r="F639" i="1"/>
  <c r="G638" i="1"/>
  <c r="F116" i="1"/>
  <c r="G120" i="1"/>
  <c r="F386" i="1"/>
  <c r="H385" i="1"/>
  <c r="H604" i="1"/>
  <c r="H603" i="1" s="1"/>
  <c r="G20" i="1"/>
  <c r="J44" i="1"/>
  <c r="J42" i="1" s="1"/>
  <c r="F84" i="1"/>
  <c r="F131" i="1"/>
  <c r="F148" i="1"/>
  <c r="H142" i="1"/>
  <c r="H141" i="1" s="1"/>
  <c r="G153" i="1"/>
  <c r="F266" i="1"/>
  <c r="G292" i="1"/>
  <c r="F304" i="1"/>
  <c r="G303" i="1"/>
  <c r="I367" i="1"/>
  <c r="J435" i="1"/>
  <c r="J434" i="1" s="1"/>
  <c r="J429" i="1" s="1"/>
  <c r="G492" i="1"/>
  <c r="G590" i="1"/>
  <c r="F649" i="1"/>
  <c r="H648" i="1"/>
  <c r="F648" i="1" s="1"/>
  <c r="F786" i="1"/>
  <c r="G782" i="1"/>
  <c r="J218" i="1"/>
  <c r="J217" i="1" s="1"/>
  <c r="J216" i="1" s="1"/>
  <c r="F257" i="1"/>
  <c r="F256" i="1" s="1"/>
  <c r="G256" i="1"/>
  <c r="H343" i="1"/>
  <c r="H342" i="1" s="1"/>
  <c r="F364" i="1"/>
  <c r="I462" i="1"/>
  <c r="F627" i="1"/>
  <c r="G618" i="1"/>
  <c r="G657" i="1"/>
  <c r="J357" i="1"/>
  <c r="F533" i="1"/>
  <c r="H527" i="1"/>
  <c r="H526" i="1" s="1"/>
  <c r="F546" i="1"/>
  <c r="G545" i="1"/>
  <c r="F545" i="1" s="1"/>
  <c r="J750" i="1"/>
  <c r="J749" i="1" s="1"/>
  <c r="F370" i="1"/>
  <c r="H369" i="1"/>
  <c r="H368" i="1" s="1"/>
  <c r="F368" i="1" s="1"/>
  <c r="F390" i="1"/>
  <c r="G389" i="1"/>
  <c r="G522" i="1"/>
  <c r="G521" i="1" s="1"/>
  <c r="F521" i="1" s="1"/>
  <c r="J735" i="1"/>
  <c r="J734" i="1" s="1"/>
  <c r="J733" i="1" s="1"/>
  <c r="G757" i="1"/>
  <c r="F760" i="1"/>
  <c r="F849" i="1"/>
  <c r="F848" i="1" s="1"/>
  <c r="G848" i="1"/>
  <c r="J910" i="1"/>
  <c r="J908" i="1" s="1"/>
  <c r="J907" i="1" s="1"/>
  <c r="J906" i="1" s="1"/>
  <c r="F908" i="1"/>
  <c r="F907" i="1" s="1"/>
  <c r="G415" i="1"/>
  <c r="F416" i="1"/>
  <c r="G419" i="1"/>
  <c r="F465" i="1"/>
  <c r="G464" i="1"/>
  <c r="F571" i="1"/>
  <c r="G570" i="1"/>
  <c r="F769" i="1"/>
  <c r="G768" i="1"/>
  <c r="F816" i="1"/>
  <c r="G815" i="1"/>
  <c r="F698" i="1"/>
  <c r="G697" i="1"/>
  <c r="J706" i="1"/>
  <c r="J705" i="1" s="1"/>
  <c r="J704" i="1" s="1"/>
  <c r="F610" i="1"/>
  <c r="H618" i="1"/>
  <c r="H617" i="1" s="1"/>
  <c r="F730" i="1"/>
  <c r="G729" i="1"/>
  <c r="F729" i="1" s="1"/>
  <c r="F599" i="1"/>
  <c r="H724" i="1"/>
  <c r="F778" i="1"/>
  <c r="F850" i="1"/>
  <c r="F913" i="1"/>
  <c r="F929" i="1"/>
  <c r="F937" i="1"/>
  <c r="F676" i="1"/>
  <c r="G675" i="1"/>
  <c r="F706" i="1"/>
  <c r="G705" i="1"/>
  <c r="F808" i="1"/>
  <c r="G807" i="1"/>
  <c r="G806" i="1" s="1"/>
  <c r="J829" i="1"/>
  <c r="J828" i="1" s="1"/>
  <c r="J590" i="1"/>
  <c r="F726" i="1"/>
  <c r="G725" i="1"/>
  <c r="F839" i="1"/>
  <c r="G838" i="1"/>
  <c r="G443" i="1"/>
  <c r="J584" i="1"/>
  <c r="J582" i="1" s="1"/>
  <c r="F600" i="1"/>
  <c r="F856" i="1"/>
  <c r="F855" i="1" s="1"/>
  <c r="F854" i="1" s="1"/>
  <c r="G855" i="1"/>
  <c r="G854" i="1" s="1"/>
  <c r="F973" i="1"/>
  <c r="G972" i="1"/>
  <c r="F875" i="1"/>
  <c r="F926" i="1"/>
  <c r="F740" i="1"/>
  <c r="F833" i="1"/>
  <c r="F308" i="1" l="1"/>
  <c r="J308" i="1" s="1"/>
  <c r="J307" i="1" s="1"/>
  <c r="J290" i="1" s="1"/>
  <c r="J151" i="1"/>
  <c r="F177" i="1"/>
  <c r="H945" i="1"/>
  <c r="F953" i="1"/>
  <c r="J579" i="1"/>
  <c r="J578" i="1" s="1"/>
  <c r="J577" i="1" s="1"/>
  <c r="F946" i="1"/>
  <c r="J946" i="1" s="1"/>
  <c r="J945" i="1" s="1"/>
  <c r="J443" i="1"/>
  <c r="J442" i="1" s="1"/>
  <c r="I87" i="1"/>
  <c r="H87" i="1"/>
  <c r="G88" i="1"/>
  <c r="F88" i="1" s="1"/>
  <c r="J88" i="1" s="1"/>
  <c r="J87" i="1" s="1"/>
  <c r="F89" i="1"/>
  <c r="J89" i="1" s="1"/>
  <c r="I405" i="1"/>
  <c r="G424" i="1"/>
  <c r="H424" i="1"/>
  <c r="I230" i="1"/>
  <c r="I920" i="1"/>
  <c r="G749" i="1"/>
  <c r="F749" i="1" s="1"/>
  <c r="F1002" i="1"/>
  <c r="F978" i="1"/>
  <c r="J978" i="1" s="1"/>
  <c r="I976" i="1"/>
  <c r="G976" i="1"/>
  <c r="H976" i="1"/>
  <c r="F977" i="1"/>
  <c r="J977" i="1" s="1"/>
  <c r="J815" i="1"/>
  <c r="J814" i="1" s="1"/>
  <c r="F829" i="1"/>
  <c r="F891" i="1"/>
  <c r="H307" i="1"/>
  <c r="F307" i="1" s="1"/>
  <c r="J564" i="1"/>
  <c r="F61" i="1"/>
  <c r="F35" i="1"/>
  <c r="F34" i="1" s="1"/>
  <c r="F196" i="1"/>
  <c r="F477" i="1"/>
  <c r="F922" i="1"/>
  <c r="F884" i="1"/>
  <c r="F94" i="1"/>
  <c r="F225" i="1"/>
  <c r="G510" i="1"/>
  <c r="F510" i="1" s="1"/>
  <c r="H50" i="1"/>
  <c r="J1001" i="1"/>
  <c r="I873" i="1"/>
  <c r="F15" i="1"/>
  <c r="J15" i="1" s="1"/>
  <c r="J14" i="1" s="1"/>
  <c r="J657" i="1"/>
  <c r="J656" i="1" s="1"/>
  <c r="J630" i="1" s="1"/>
  <c r="F986" i="1"/>
  <c r="G879" i="1"/>
  <c r="F879" i="1" s="1"/>
  <c r="F14" i="1"/>
  <c r="G585" i="1"/>
  <c r="F585" i="1" s="1"/>
  <c r="F885" i="1"/>
  <c r="F45" i="1"/>
  <c r="J795" i="1"/>
  <c r="G733" i="1"/>
  <c r="F733" i="1" s="1"/>
  <c r="F46" i="1"/>
  <c r="J46" i="1" s="1"/>
  <c r="J45" i="1" s="1"/>
  <c r="J987" i="1"/>
  <c r="J986" i="1" s="1"/>
  <c r="G890" i="1"/>
  <c r="F890" i="1" s="1"/>
  <c r="J891" i="1"/>
  <c r="J890" i="1" s="1"/>
  <c r="J873" i="1" s="1"/>
  <c r="J194" i="1"/>
  <c r="F936" i="1"/>
  <c r="F911" i="1"/>
  <c r="F795" i="1"/>
  <c r="I789" i="1"/>
  <c r="I723" i="1"/>
  <c r="F828" i="1"/>
  <c r="F691" i="1"/>
  <c r="H515" i="1"/>
  <c r="J679" i="1"/>
  <c r="F420" i="1"/>
  <c r="F419" i="1" s="1"/>
  <c r="H935" i="1"/>
  <c r="F692" i="1"/>
  <c r="F551" i="1"/>
  <c r="G496" i="1"/>
  <c r="F496" i="1" s="1"/>
  <c r="F603" i="1"/>
  <c r="H873" i="1"/>
  <c r="F399" i="1"/>
  <c r="J961" i="1"/>
  <c r="J960" i="1" s="1"/>
  <c r="H657" i="1"/>
  <c r="H656" i="1" s="1"/>
  <c r="F550" i="1"/>
  <c r="F201" i="1"/>
  <c r="I630" i="1"/>
  <c r="J836" i="1"/>
  <c r="G945" i="1"/>
  <c r="I555" i="1"/>
  <c r="I50" i="1"/>
  <c r="G710" i="1"/>
  <c r="F710" i="1" s="1"/>
  <c r="F270" i="1"/>
  <c r="G285" i="1"/>
  <c r="F285" i="1" s="1"/>
  <c r="F286" i="1"/>
  <c r="F1001" i="1"/>
  <c r="F434" i="1"/>
  <c r="F590" i="1"/>
  <c r="H389" i="1"/>
  <c r="F389" i="1" s="1"/>
  <c r="F141" i="1"/>
  <c r="F142" i="1"/>
  <c r="F245" i="1"/>
  <c r="F369" i="1"/>
  <c r="J35" i="1"/>
  <c r="J34" i="1" s="1"/>
  <c r="F237" i="1"/>
  <c r="F772" i="1"/>
  <c r="F843" i="1"/>
  <c r="F604" i="1"/>
  <c r="F570" i="1"/>
  <c r="F591" i="1"/>
  <c r="F261" i="1"/>
  <c r="F217" i="1"/>
  <c r="G921" i="1"/>
  <c r="F921" i="1" s="1"/>
  <c r="F65" i="1"/>
  <c r="H555" i="1"/>
  <c r="F987" i="1"/>
  <c r="F790" i="1"/>
  <c r="H679" i="1"/>
  <c r="G51" i="1"/>
  <c r="F632" i="1"/>
  <c r="G564" i="1"/>
  <c r="F564" i="1" s="1"/>
  <c r="F961" i="1"/>
  <c r="G960" i="1"/>
  <c r="F960" i="1" s="1"/>
  <c r="G556" i="1"/>
  <c r="F556" i="1" s="1"/>
  <c r="F557" i="1"/>
  <c r="G680" i="1"/>
  <c r="F680" i="1" s="1"/>
  <c r="H162" i="1"/>
  <c r="F162" i="1" s="1"/>
  <c r="F163" i="1"/>
  <c r="J526" i="1"/>
  <c r="J515" i="1" s="1"/>
  <c r="F120" i="1"/>
  <c r="F791" i="1"/>
  <c r="G157" i="1"/>
  <c r="F157" i="1" s="1"/>
  <c r="G115" i="1"/>
  <c r="F115" i="1" s="1"/>
  <c r="F773" i="1"/>
  <c r="F912" i="1"/>
  <c r="F224" i="1"/>
  <c r="G869" i="1"/>
  <c r="G868" i="1" s="1"/>
  <c r="H868" i="1"/>
  <c r="H836" i="1" s="1"/>
  <c r="F78" i="1"/>
  <c r="J78" i="1" s="1"/>
  <c r="G77" i="1"/>
  <c r="F77" i="1" s="1"/>
  <c r="J77" i="1" s="1"/>
  <c r="F861" i="1"/>
  <c r="G860" i="1"/>
  <c r="F860" i="1" s="1"/>
  <c r="G643" i="1"/>
  <c r="F66" i="1"/>
  <c r="J367" i="1"/>
  <c r="J343" i="1"/>
  <c r="J342" i="1" s="1"/>
  <c r="J325" i="1" s="1"/>
  <c r="F343" i="1"/>
  <c r="F303" i="1"/>
  <c r="G302" i="1"/>
  <c r="F302" i="1" s="1"/>
  <c r="F631" i="1"/>
  <c r="G516" i="1"/>
  <c r="F517" i="1"/>
  <c r="H8" i="1"/>
  <c r="H167" i="1"/>
  <c r="F168" i="1"/>
  <c r="G656" i="1"/>
  <c r="F725" i="1"/>
  <c r="G724" i="1"/>
  <c r="F724" i="1" s="1"/>
  <c r="F618" i="1"/>
  <c r="G617" i="1"/>
  <c r="F617" i="1" s="1"/>
  <c r="F476" i="1"/>
  <c r="F838" i="1"/>
  <c r="G837" i="1"/>
  <c r="F837" i="1" s="1"/>
  <c r="F297" i="1"/>
  <c r="G296" i="1"/>
  <c r="F296" i="1" s="1"/>
  <c r="F675" i="1"/>
  <c r="G674" i="1"/>
  <c r="F674" i="1" s="1"/>
  <c r="G814" i="1"/>
  <c r="F814" i="1" s="1"/>
  <c r="F815" i="1"/>
  <c r="F415" i="1"/>
  <c r="G414" i="1"/>
  <c r="G291" i="1"/>
  <c r="F292" i="1"/>
  <c r="F20" i="1"/>
  <c r="G19" i="1"/>
  <c r="F19" i="1" s="1"/>
  <c r="F638" i="1"/>
  <c r="G637" i="1"/>
  <c r="F637" i="1" s="1"/>
  <c r="F212" i="1"/>
  <c r="G211" i="1"/>
  <c r="F487" i="1"/>
  <c r="G486" i="1"/>
  <c r="F486" i="1" s="1"/>
  <c r="F768" i="1"/>
  <c r="G767" i="1"/>
  <c r="F767" i="1" s="1"/>
  <c r="F93" i="1"/>
  <c r="F332" i="1"/>
  <c r="G331" i="1"/>
  <c r="F331" i="1" s="1"/>
  <c r="G704" i="1"/>
  <c r="F704" i="1" s="1"/>
  <c r="F705" i="1"/>
  <c r="H406" i="1"/>
  <c r="F406" i="1" s="1"/>
  <c r="F407" i="1"/>
  <c r="J407" i="1" s="1"/>
  <c r="J406" i="1" s="1"/>
  <c r="J230" i="1"/>
  <c r="F527" i="1"/>
  <c r="G152" i="1"/>
  <c r="F153" i="1"/>
  <c r="H337" i="1"/>
  <c r="F337" i="1" s="1"/>
  <c r="F338" i="1"/>
  <c r="G442" i="1"/>
  <c r="F442" i="1" s="1"/>
  <c r="F443" i="1"/>
  <c r="F526" i="1"/>
  <c r="F385" i="1"/>
  <c r="H384" i="1"/>
  <c r="F782" i="1"/>
  <c r="G781" i="1"/>
  <c r="F781" i="1" s="1"/>
  <c r="F187" i="1"/>
  <c r="G186" i="1"/>
  <c r="F186" i="1" s="1"/>
  <c r="F342" i="1"/>
  <c r="F492" i="1"/>
  <c r="G491" i="1"/>
  <c r="F491" i="1" s="1"/>
  <c r="F430" i="1"/>
  <c r="H429" i="1"/>
  <c r="H723" i="1"/>
  <c r="F380" i="1"/>
  <c r="H379" i="1"/>
  <c r="F379" i="1" s="1"/>
  <c r="H789" i="1"/>
  <c r="G481" i="1"/>
  <c r="F481" i="1" s="1"/>
  <c r="F482" i="1"/>
  <c r="F321" i="1"/>
  <c r="H320" i="1"/>
  <c r="H194" i="1"/>
  <c r="F464" i="1"/>
  <c r="G463" i="1"/>
  <c r="G756" i="1"/>
  <c r="F756" i="1" s="1"/>
  <c r="F757" i="1"/>
  <c r="F374" i="1"/>
  <c r="F251" i="1"/>
  <c r="H250" i="1"/>
  <c r="F972" i="1"/>
  <c r="G971" i="1"/>
  <c r="F9" i="1"/>
  <c r="F806" i="1"/>
  <c r="F807" i="1"/>
  <c r="F697" i="1"/>
  <c r="G696" i="1"/>
  <c r="J723" i="1"/>
  <c r="G367" i="1"/>
  <c r="F398" i="1"/>
  <c r="F375" i="1"/>
  <c r="F644" i="1"/>
  <c r="H643" i="1"/>
  <c r="F236" i="1"/>
  <c r="J1002" i="1" l="1"/>
  <c r="H920" i="1"/>
  <c r="F945" i="1"/>
  <c r="J555" i="1"/>
  <c r="J920" i="1"/>
  <c r="G87" i="1"/>
  <c r="F87" i="1" s="1"/>
  <c r="F424" i="1"/>
  <c r="H405" i="1"/>
  <c r="G405" i="1"/>
  <c r="F425" i="1"/>
  <c r="J425" i="1" s="1"/>
  <c r="J424" i="1" s="1"/>
  <c r="J405" i="1" s="1"/>
  <c r="J976" i="1"/>
  <c r="J789" i="1"/>
  <c r="F976" i="1"/>
  <c r="F935" i="1"/>
  <c r="G873" i="1"/>
  <c r="F873" i="1" s="1"/>
  <c r="J8" i="1"/>
  <c r="F657" i="1"/>
  <c r="I1000" i="1"/>
  <c r="F656" i="1"/>
  <c r="G230" i="1"/>
  <c r="G555" i="1"/>
  <c r="F555" i="1" s="1"/>
  <c r="F868" i="1"/>
  <c r="F429" i="1"/>
  <c r="F51" i="1"/>
  <c r="J51" i="1" s="1"/>
  <c r="J50" i="1" s="1"/>
  <c r="G50" i="1"/>
  <c r="F50" i="1" s="1"/>
  <c r="F250" i="1"/>
  <c r="H230" i="1"/>
  <c r="F167" i="1"/>
  <c r="H151" i="1"/>
  <c r="H325" i="1"/>
  <c r="G475" i="1"/>
  <c r="F475" i="1" s="1"/>
  <c r="G462" i="1"/>
  <c r="F462" i="1" s="1"/>
  <c r="F463" i="1"/>
  <c r="F384" i="1"/>
  <c r="H367" i="1"/>
  <c r="F367" i="1" s="1"/>
  <c r="G836" i="1"/>
  <c r="F836" i="1" s="1"/>
  <c r="F320" i="1"/>
  <c r="H290" i="1"/>
  <c r="F696" i="1"/>
  <c r="G679" i="1"/>
  <c r="F679" i="1" s="1"/>
  <c r="G515" i="1"/>
  <c r="F515" i="1" s="1"/>
  <c r="F516" i="1"/>
  <c r="G630" i="1"/>
  <c r="F414" i="1"/>
  <c r="G8" i="1"/>
  <c r="G151" i="1"/>
  <c r="F152" i="1"/>
  <c r="G290" i="1"/>
  <c r="F291" i="1"/>
  <c r="G723" i="1"/>
  <c r="F723" i="1" s="1"/>
  <c r="F211" i="1"/>
  <c r="G194" i="1"/>
  <c r="F194" i="1" s="1"/>
  <c r="G789" i="1"/>
  <c r="F789" i="1" s="1"/>
  <c r="F643" i="1"/>
  <c r="H630" i="1"/>
  <c r="F971" i="1"/>
  <c r="G920" i="1"/>
  <c r="G325" i="1"/>
  <c r="F920" i="1" l="1"/>
  <c r="G1000" i="1"/>
  <c r="G1002" i="1" s="1"/>
  <c r="F405" i="1"/>
  <c r="J1000" i="1"/>
  <c r="H1000" i="1"/>
  <c r="H1001" i="1" s="1"/>
  <c r="F151" i="1"/>
  <c r="F230" i="1"/>
  <c r="F630" i="1"/>
  <c r="F8" i="1"/>
  <c r="F325" i="1"/>
  <c r="F290" i="1"/>
  <c r="F100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r_klos</author>
  </authors>
  <commentList>
    <comment ref="A462" authorId="0" shapeId="0" xr:uid="{0470FB0C-5124-4BF3-BF99-72AC01740AD1}">
      <text>
        <r>
          <rPr>
            <b/>
            <sz val="9"/>
            <color indexed="81"/>
            <rFont val="Tahoma"/>
            <family val="2"/>
            <charset val="238"/>
          </rPr>
          <t>r_klos: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<sst xmlns="http://schemas.openxmlformats.org/spreadsheetml/2006/main" count="1410" uniqueCount="375">
  <si>
    <t>w sprawie zmiany budżetu Gminy Raszyn na rok 2024</t>
  </si>
  <si>
    <t>Plan wydatków na przedsięwzięcia realizowane w ramach Funduszu Sołeckiego na rok 2024</t>
  </si>
  <si>
    <t>UWAGA!! Wydatki bieżace i majatkowe są ukryte !! Plan liczy się z sum wb+wm</t>
  </si>
  <si>
    <t>zmieniając plan poczatkowy należy zmienic w odpowiedniej kolumnie wydatki bieżące lub majatkowe</t>
  </si>
  <si>
    <t>Lp.</t>
  </si>
  <si>
    <t xml:space="preserve">Dział </t>
  </si>
  <si>
    <t xml:space="preserve">Rozdział </t>
  </si>
  <si>
    <t>§</t>
  </si>
  <si>
    <t xml:space="preserve">Nazwa przedsięwzięcia </t>
  </si>
  <si>
    <t xml:space="preserve">Plan </t>
  </si>
  <si>
    <t xml:space="preserve">Wydatki bieżące </t>
  </si>
  <si>
    <t>Wydatki majątkowe</t>
  </si>
  <si>
    <t>Zmiana</t>
  </si>
  <si>
    <t>Plan po zmianach</t>
  </si>
  <si>
    <t xml:space="preserve">SOŁECTWO DAWIDY </t>
  </si>
  <si>
    <t>BEZPIECZEŃSTWO PUBLICZNE I OCHRONA PRZECIWPOŻAROWA</t>
  </si>
  <si>
    <t>75412</t>
  </si>
  <si>
    <t>Ochotnicze straże pożarne</t>
  </si>
  <si>
    <t>Zakup materiałów i wyposażenia</t>
  </si>
  <si>
    <t>w tym:</t>
  </si>
  <si>
    <t>Dofinansowanie dla OSP Dawidy na zakup sprzętu i wyposażenia</t>
  </si>
  <si>
    <t>801</t>
  </si>
  <si>
    <t xml:space="preserve">OŚWIATA I WYCHOWANIE </t>
  </si>
  <si>
    <t>80195</t>
  </si>
  <si>
    <t>Pozostała działalność</t>
  </si>
  <si>
    <t>Zakup zabawek  dla Bajkowego Przedszkola w Ładach</t>
  </si>
  <si>
    <t>851</t>
  </si>
  <si>
    <t>OCHRONA ZDROWIA</t>
  </si>
  <si>
    <t>85195</t>
  </si>
  <si>
    <t>Składki na ubezpieczenia społeczne</t>
  </si>
  <si>
    <t xml:space="preserve">Składki na Fundusz Pracy </t>
  </si>
  <si>
    <t>Wynagrodzenia bezosobowe</t>
  </si>
  <si>
    <t xml:space="preserve">Ćwiczenia "Zdrowy kręgosłup" dla mieszkańców </t>
  </si>
  <si>
    <t xml:space="preserve">Zakup materiałów i wyposażenia </t>
  </si>
  <si>
    <t>Zakup sprzetu i akcesoriów sportowych dla mieszkańców na ćwiczenia zdrowy kręgosłup</t>
  </si>
  <si>
    <t>900</t>
  </si>
  <si>
    <t>GOSPODARKA KOMUNALNA I OCHRONA ŚRODOWISKA</t>
  </si>
  <si>
    <t>90095</t>
  </si>
  <si>
    <t>Zakup usług pozostałych</t>
  </si>
  <si>
    <t xml:space="preserve">Organizacja EKO-PIKNIKU w Falentach </t>
  </si>
  <si>
    <t>921</t>
  </si>
  <si>
    <t>KULTURA I OCHRONA DZIEDZICTWA NARODOWEGO</t>
  </si>
  <si>
    <t>92195</t>
  </si>
  <si>
    <t xml:space="preserve">Zorganizowanie Mikołajek dla dzieci z Sołectwa Dawidy </t>
  </si>
  <si>
    <t>Zakup środków żywności</t>
  </si>
  <si>
    <t>926</t>
  </si>
  <si>
    <t>KULTURA FIZYCZNA I SPORT</t>
  </si>
  <si>
    <t>92695</t>
  </si>
  <si>
    <t xml:space="preserve">Zakup strojów i sprzętu sportowego dla dzieci biorących udział w zawodach i ćwiczeniach </t>
  </si>
  <si>
    <t>SOŁECTWO DAWIDY BANKOWE</t>
  </si>
  <si>
    <t>TRANSPORT I ŁĄCZNOŚĆ</t>
  </si>
  <si>
    <t>Drogi publiczne gminne</t>
  </si>
  <si>
    <t>Zakup usług remontowych</t>
  </si>
  <si>
    <t>Bieżące utrzymanie dróg</t>
  </si>
  <si>
    <t>Funkcjonowanie przystanków komunikacyjnych</t>
  </si>
  <si>
    <t>Wydatki na zakupy inwestycyjne jednostek budżetowych</t>
  </si>
  <si>
    <t>Zakup nowoczesnej wiaty przystankowej na teren wsi Dawidy Bankowe w rejonie ulicy Starzyńskiego</t>
  </si>
  <si>
    <t>Zakup pomocy dydaktycznych</t>
  </si>
  <si>
    <t xml:space="preserve">Zakup pomocy dydaktycznych dla Bajkowego Przedszkola w ZSP Łady </t>
  </si>
  <si>
    <t>Zakup materialów i wyposażenia</t>
  </si>
  <si>
    <t>Dofinansowanie organizacji imprez kulturalnych/integracyjnych organizowanych dla mieszkańców wsi Dawidy Bankowe</t>
  </si>
  <si>
    <t>Zakup materiałów i akcesoriów dla Koła Seniora w Jaworowej</t>
  </si>
  <si>
    <t xml:space="preserve">Zakup usług pozostałych </t>
  </si>
  <si>
    <t>90015</t>
  </si>
  <si>
    <t>Oświetlenie ulic, placów i dróg</t>
  </si>
  <si>
    <t>Wydatki inwestycyjne jednostek budżetowych</t>
  </si>
  <si>
    <t>Wykonanie dokumentacji projektowej odcinka oświetlenia ulicy Tulipanowy Zakątek</t>
  </si>
  <si>
    <t>Organizacja memoriału szachowego im. Andrzeja Radziewicza w ZSP w Ładach</t>
  </si>
  <si>
    <t xml:space="preserve">SOŁECTWO FALENTY </t>
  </si>
  <si>
    <t>Dofinansowanie zakupów OSP Falenty (zakup sprzętu i wyposażenia)</t>
  </si>
  <si>
    <t>Dofinansowanie zakupu klimatyzacji dla SP Sękocin</t>
  </si>
  <si>
    <t>Wspieranie aktywności fizycznej-  profilaktyka prozdrowotna dla Klubu Seniora "Brzoza"</t>
  </si>
  <si>
    <t>EDUKACYJNA OPIEKA WYCHOWAWCZA</t>
  </si>
  <si>
    <t>85495</t>
  </si>
  <si>
    <t>Dofinansowanie warsztatów dla dzieci i młodzieży  w Falentach</t>
  </si>
  <si>
    <t>90003</t>
  </si>
  <si>
    <t>Oczyszczanie miast i wsi</t>
  </si>
  <si>
    <t>Dofinansowanie wynajęcia toalety na plac zabaw</t>
  </si>
  <si>
    <t>90004</t>
  </si>
  <si>
    <t xml:space="preserve">Utrzymanie zieleni w miastach i gminach </t>
  </si>
  <si>
    <t xml:space="preserve">Dofinansowanie zagospodarowania skwerów zielonych </t>
  </si>
  <si>
    <t>Zakup zieleni do zagospodarowania skwerów</t>
  </si>
  <si>
    <t>Konserwacja sprzętu koszącego - zakup części wymiennych</t>
  </si>
  <si>
    <t>Dofinansowanie EKO- PIKNIKU  (zakup ulotek, plakatów i banerów)</t>
  </si>
  <si>
    <t>Dofinansowanie usługi transportowek dla KS Brzoza- wspieranie aktywności</t>
  </si>
  <si>
    <t>Dofinansowanie szkoleń dla KGW "Urzekające" w Falentach</t>
  </si>
  <si>
    <t>Dofinansowanie dzialalności boiska (umowa zlecenie)</t>
  </si>
  <si>
    <t>Dofinansowanie wyposażenia placu zabaw- zakup stołu</t>
  </si>
  <si>
    <t>SOŁECTWO FALENTY DUŻE</t>
  </si>
  <si>
    <t>60016</t>
  </si>
  <si>
    <t>Zimowe utrzymanie dróg gminnych (ul. Róży, Zamkowa i Owocowa)</t>
  </si>
  <si>
    <t>750</t>
  </si>
  <si>
    <t xml:space="preserve">ADMINISTRACJA PUBLICZNA </t>
  </si>
  <si>
    <t>75075</t>
  </si>
  <si>
    <t>Promocja jednostek samorządu terytorialnego</t>
  </si>
  <si>
    <t>Montaż i demontaż ozdób świątecznych Bożonarodzeniowych na słypy elektryczne w ul. Źródlanej i Zamkowej</t>
  </si>
  <si>
    <t xml:space="preserve">Doposażenie jednostki OSP Falenty na wyposażenie w niezbędny sprzęt </t>
  </si>
  <si>
    <t>Dofinansowanie wyposażenia sal przedszkolnych dla Przedszkola w Falentach.</t>
  </si>
  <si>
    <t>854</t>
  </si>
  <si>
    <t>Wycieczka dla dzieci z okazji Dnia Dziecka - w tym usługa transportowa i atrakcje</t>
  </si>
  <si>
    <t xml:space="preserve">Zakup tablic informacyjnych o "Sprzątaniu po zwierzętach"  w ilości 10 szt. </t>
  </si>
  <si>
    <t>Dofinansowanie zespołu wokalnego "Fal-Canto" na zakup strojów i akcesoriów</t>
  </si>
  <si>
    <t xml:space="preserve">Organizacja i obsługa szkolenia wyjazdowego dla mieszkańców - "Poznajemy historię ziemi kieleckiej" </t>
  </si>
  <si>
    <t>SOŁECTWO FALENTY NOWE</t>
  </si>
  <si>
    <t>Zakup oświetlenia świątecznego ulic</t>
  </si>
  <si>
    <t>Dofinansowanie działalności OSP Raszyn - zakup sprzętu i wyposażenia</t>
  </si>
  <si>
    <t>Dofinansowanie działalności OSP Falenty - zakup sprzętu i wyposażenia</t>
  </si>
  <si>
    <t xml:space="preserve">Wyjazd integracyjno -edukacyjny dla dzieci z sołectwa Falenty Nowe </t>
  </si>
  <si>
    <t>Dofinansowanie wyjazdu szkoleniowego o tematyce: produkacja żywności ekologicznej oraz ekologiczne ogrzewanie pomieszczeń</t>
  </si>
  <si>
    <t>Dofinansowanie działalności Koła Gospodyń Wiejskich "Urzekające Falenty" - usługi szkoleniowe</t>
  </si>
  <si>
    <t>KOŁO SENIORA BRZOZA - usługi transportowe</t>
  </si>
  <si>
    <t>Dofinansowanie działalności Koła Gospodyń Wiejskich SQŁAD - organizacja pikników</t>
  </si>
  <si>
    <t>Dofinansowanie zakupu biletów do teatru dla mieszkańców Falent Nowych</t>
  </si>
  <si>
    <t>Zakup urządzeń zabawowych na plac zabaw w Falentach</t>
  </si>
  <si>
    <t>Dofinansowanie zakupu strojów i sprzętu sportowego dla dzieci i młodzieży biorących udział w zawodach i ćwiczeniach</t>
  </si>
  <si>
    <t xml:space="preserve">SOŁECTWO JANKI </t>
  </si>
  <si>
    <t>600</t>
  </si>
  <si>
    <t>60014</t>
  </si>
  <si>
    <t>Drogi publiczne powiatowe</t>
  </si>
  <si>
    <t>Projekt i budowa chodnika przy al. Mszczonowskiej od posesji nr 14 do ronda pod wiaduktem Centrum Janki</t>
  </si>
  <si>
    <t>75095</t>
  </si>
  <si>
    <t>Wykonanie i zakup tablicy informacyjnej</t>
  </si>
  <si>
    <t>Wynajmem sali na zebrania wiejskie w 2024</t>
  </si>
  <si>
    <t>Zakup sprzętu dla OSP Falenty</t>
  </si>
  <si>
    <t>Zakup sprzętu dla OSP Raszyn</t>
  </si>
  <si>
    <t>Zakup sprzętu celem poprawy nauki dla SP Sękocin</t>
  </si>
  <si>
    <t>Na zakup sprzętu muzycznego dla Przedszkola w Sękocinie</t>
  </si>
  <si>
    <t xml:space="preserve">Dofinansowanie wyjazdu dla dzieci z opiekunami "Zabawa i nauka dla Ciebie i Twojego dziecka" </t>
  </si>
  <si>
    <t>Wynajem i serwis toalety na plac zabaw</t>
  </si>
  <si>
    <t>90005</t>
  </si>
  <si>
    <t>Ochrona powietrza atmosferycznego i klimatu</t>
  </si>
  <si>
    <t>Warsztaty szkoleniowo dydaktyczne z zakresu wykorzystywnaia altrrnatywnych metod ogrzewania gospodarstw domowych dla ochrony środowiska</t>
  </si>
  <si>
    <t>zakup paliwa do pompy szlamowej</t>
  </si>
  <si>
    <t>Dofinansowanie pikniku SKO Falenty</t>
  </si>
  <si>
    <t>usługi serwisowe pompy szlamowej</t>
  </si>
  <si>
    <t>Dofinansowanie jednodniowego szkolenia dla dorosłych w ramach akcji "Z kulturą na TY"</t>
  </si>
  <si>
    <t>Organizacja pikniku "WIANKI 2024"</t>
  </si>
  <si>
    <t>Zakup biletów do teatru dla mieszkańców sołectwa</t>
  </si>
  <si>
    <t>Poprawa infrastruktury placu zabaw w przy ulicy Falenckiej</t>
  </si>
  <si>
    <t>SOŁECTWO JAWOROWA I</t>
  </si>
  <si>
    <t>Montaż i demontaż dekoracji świątecznych nasłupowych</t>
  </si>
  <si>
    <t>754</t>
  </si>
  <si>
    <t xml:space="preserve">Zakup sprzętu i wyposażenia strażnicy OSP w Falentach </t>
  </si>
  <si>
    <t>OSP Raszyn- modernizacja łączności na cyfrowo-analogową oraz wymiana sygnalizatorów bezruchu</t>
  </si>
  <si>
    <t>Zakup pomocy dydaktycznych dla Bajkowego Przedszkola w Ładach</t>
  </si>
  <si>
    <t>Zakup usług transportowych - Koło Gospodyń Wiejskich w Jaworowej</t>
  </si>
  <si>
    <t>Zakup usług transportowych - Klub Seniora "Pod Jaworem" w Jaworowej</t>
  </si>
  <si>
    <t>Zorganizowanie pikniku dla dzieci z okazji powitania lata</t>
  </si>
  <si>
    <t>Zakup sprzętu i odzieży sportowej dla osób biorących udział w ćwiczeniach i zawodach na terenie gminy Raszyn</t>
  </si>
  <si>
    <t xml:space="preserve">SOŁECTWO JAWOROWA II </t>
  </si>
  <si>
    <t>Zakup 2 nowych tablic ogłoszeniowych</t>
  </si>
  <si>
    <t>Zakup sprzętu i wyposażenia dla OSP Falenty</t>
  </si>
  <si>
    <t>Dofinansowanie dla OSP Raszyn - modernizacja łączności na cyfrowo-analogową oraz wymiana sygnalizatorów bezruchu, które czuwają nad bezpieczeństwem ratowników pracujacych w niebezpiecznym środowisku</t>
  </si>
  <si>
    <t>Zakup i montaż furtki na plac zabaw dla dzieci w Jaworowej</t>
  </si>
  <si>
    <t>Zakup wyposażenia pokoju Klubu Seniora i KGW w Jaworowej|: zakp blatu kuchennego, szafek kuchennych i półek ściennych</t>
  </si>
  <si>
    <t>Zakup mebli kuchennych do pokoju Klubu Seniora i KGW</t>
  </si>
  <si>
    <t>Zakup półek szklanych do pokoju seniora</t>
  </si>
  <si>
    <t>Zakup regałów do magazynu dla KGW, kołki mocujące, śruby , plyta osb 18mm</t>
  </si>
  <si>
    <t>Zakup materiałow eksploatacyjnych i biurowych np.(atrament do dryukarki, papier fotograficzny, papier do drukarki, papier na życzenia okolicznościowe itp.. ) dla Klubu Seniora w Jaworowej</t>
  </si>
  <si>
    <t>Zakup szafek dla Klubu Seniora w Jaworowej</t>
  </si>
  <si>
    <t>Zakup nagród dla dzieci biorących udział w pikniku integracyjnym w Jaworowej</t>
  </si>
  <si>
    <t>Niwelacja i zagospodarowanie terenu wokół altany: wykonanie nowych nasadzeń kwiatów i krzewów</t>
  </si>
  <si>
    <t>Zakup art. Spożywczych dla KGW</t>
  </si>
  <si>
    <t>Niwelacja i zagospodarowanie terenu wokół altan wraz z przełożeniem kostki brukowej i płyt EKO</t>
  </si>
  <si>
    <t>Organizacja pikniku integracyjnego dla dzieci i mieszkańców Jaworowej organizowanego wraz z Sołectwem Jaworowa i z okazji powitania lata</t>
  </si>
  <si>
    <t>Zakup usług transportowych dla KGW w Jaworowej</t>
  </si>
  <si>
    <t>Zakup materiałow i akcesoriów dla osób biorących udział w zawodach i ćwiczeniach na terenie gminy Raszyn- zakup sprzętu i odzieży sportowej</t>
  </si>
  <si>
    <t>SOŁECTWO LASZCZKI</t>
  </si>
  <si>
    <t>Zakup namiotu</t>
  </si>
  <si>
    <t>Zakup ławek oraz stołów piknikowych</t>
  </si>
  <si>
    <t>Dofinansowanie OSP FALENTY - zakup sprzętu i wyposażenia</t>
  </si>
  <si>
    <t>Zakup 2 ławek na przystanki autobusowe</t>
  </si>
  <si>
    <t>Zakup biletow do kina dla dzieci</t>
  </si>
  <si>
    <t>Zakup paliwa do kosiarek</t>
  </si>
  <si>
    <t xml:space="preserve">w tym: </t>
  </si>
  <si>
    <t xml:space="preserve">Dofinansowanie programu kulturalnego Eco Piknik </t>
  </si>
  <si>
    <t>Zakup plakatów i banneru na piknik rodzinny</t>
  </si>
  <si>
    <t>Organizacja piniku rodzinnego</t>
  </si>
  <si>
    <t xml:space="preserve">SOŁECTWO ŁADY </t>
  </si>
  <si>
    <t>Zakup kontenera do przechowywania</t>
  </si>
  <si>
    <t>Dofinansowanie zakupu podstawowego specjalistycznego sprzętu i wyposażenia ratowniczo -gaśniczego dla OSP Falenty</t>
  </si>
  <si>
    <t>OŚWIATA I WYCHOWANIE</t>
  </si>
  <si>
    <t>Zakup sprzętu multimedialnego do auli widowiskowej przy Zespole Szkolno Przedszkolnym w Ładach</t>
  </si>
  <si>
    <t>Wynajęcie przenośnej toalety i jej ustawienie przy stawie przy ul. Za Olszyną</t>
  </si>
  <si>
    <t>Zakup materiałów eksploatacyjnych, paliwa do ciągników rolniczych, traktora ogrodowego i podkaszarek do koszenia trawy na terenie sołectwa oraz farby do pomalowania altany i ławek parkowych</t>
  </si>
  <si>
    <t>Zakup części do podkaszarki i traktorka</t>
  </si>
  <si>
    <t>Usługa wykoszenia terenu zielonego wokół stawu w Ładach</t>
  </si>
  <si>
    <t>Zakup stroi dla zespołu "SENIORKI"</t>
  </si>
  <si>
    <t>Organizacja imprez plenerowych, pikników rodzinnych, spotkań integracyjnych dla mieszkańców sołectwa Łady - zakup nagród</t>
  </si>
  <si>
    <t>Organizacja imprez plenerowych, pikników rodzinnych, spotkań integracyjnych dla mieszkańców sołectwa Łady - zakup art. Spożywczych</t>
  </si>
  <si>
    <t>Zakup biletów do teatru  dla KGW SQŁAD</t>
  </si>
  <si>
    <t>Organizacja imprez plenerowych, pikników rodzinnych, spotkań integracyjnych dla mieszkańców sołectwa Łady - zakup usług</t>
  </si>
  <si>
    <t>Organizacja imprez plenerowych, pikników rodzinnych, spotkań integracyjnych dla mieszkańców sołectwa Łady - usługa odkomarzania</t>
  </si>
  <si>
    <t>Dofinansowanie zakupu usług transportowych dla Klubu Seniora "Dolina Raszynki"</t>
  </si>
  <si>
    <t xml:space="preserve">SOŁECTWO NOWE GROCHOLICE </t>
  </si>
  <si>
    <t>budowa świetlicy środowiskowej w Nowych Grocholicach</t>
  </si>
  <si>
    <t xml:space="preserve">Wynagrodzenia bezosobowe </t>
  </si>
  <si>
    <t>Opieka nad placami zabaw przy ul. Partyzantów i Waryńskiego</t>
  </si>
  <si>
    <t xml:space="preserve">SOŁECTWO PODOLSZYN NOWY </t>
  </si>
  <si>
    <t>Zakup wyposażenia dla OSP Falenty</t>
  </si>
  <si>
    <t>Zakup zabawek i sprzętu dla Bajkowego przedszkola w Ładach</t>
  </si>
  <si>
    <t>Zakup usłu pozostałych</t>
  </si>
  <si>
    <t xml:space="preserve">Pielęgnacja terenów zielonych przy pętli autobusowej </t>
  </si>
  <si>
    <t>Dofinansowanie wyjazdu szkoleniowego dla mieszkańców pt.: "Szlakiem tradycji wsi polskiej, obrzędy ludowe, kuchnia regionalna"</t>
  </si>
  <si>
    <t>Usłauga transportowa na wyjazd szkoleniowy</t>
  </si>
  <si>
    <t>Dofinansowanie pikniku rodzinnego w SP Łady i "WIANKÓW" w Ładach</t>
  </si>
  <si>
    <t>Zakup odziezy sportowej dla osób biorących udział w ćwiczeniach i zawodach na terenie gminy Raszyn</t>
  </si>
  <si>
    <t xml:space="preserve">SOŁECTWO PUCHAŁY </t>
  </si>
  <si>
    <t>Dofinanowanie dla OSP Raszyn na zakup sprzętu ratowniczego oraz środków ochrony indywidualnej i łączności</t>
  </si>
  <si>
    <t>Zorganizowanie wyjazdu integracyjnego dla dzieci z okazji "Dnia Dziecka" do Majalandu - zakup biletów</t>
  </si>
  <si>
    <t>Zagospodarowanie terenu rekreacyjnego - koszenie trawnika</t>
  </si>
  <si>
    <t>Utrzymanie bieżące terenu zielonego  - Zakup donicy, roślin, kory, ziemi</t>
  </si>
  <si>
    <t>Zakup materiałów do pielęgnacji terenów zielonych</t>
  </si>
  <si>
    <t>Usługi ogrodnicze na terenie rekreacyjnym</t>
  </si>
  <si>
    <t>Transport na wyjazd edukacyjno szkoleniowy dla mieszkańów</t>
  </si>
  <si>
    <t>Organizacja i obsługa szkolenia wyjazdowego "Żyj w przyjaźni ze środowiskiem i przyrodą" (warsztaty ekologiczne)</t>
  </si>
  <si>
    <t>Zakup uslug pozostałych</t>
  </si>
  <si>
    <t>Zakup biletów do teatru dla mieszkańców</t>
  </si>
  <si>
    <t>Zakup  sprzętu i odzieży sportowej dla dzieci biorących udział w ćwiczeniach i zawodach na terenie gminy Raszyn</t>
  </si>
  <si>
    <t xml:space="preserve">SOŁECTWO RASZYN I </t>
  </si>
  <si>
    <t>Zakup iluminacji świątecznych</t>
  </si>
  <si>
    <t>Montaż i demontaż iluminacji świątecznych</t>
  </si>
  <si>
    <t>Wyposażenie dla OSP Raszyn</t>
  </si>
  <si>
    <t>Wyposażenie dla OSP Falenty</t>
  </si>
  <si>
    <t>75495</t>
  </si>
  <si>
    <t>Opłaty z tytułu zakupu usług telekomunikacyjnych</t>
  </si>
  <si>
    <t>Obsługa monitoringu - łacznąść</t>
  </si>
  <si>
    <t xml:space="preserve">Montaż punktu monitoringu </t>
  </si>
  <si>
    <t xml:space="preserve">Cykl warsztatów dla dzieci i rodziców </t>
  </si>
  <si>
    <t>Zakup biletów do instytucji kutury dla dzieci i młodzieży</t>
  </si>
  <si>
    <t>Wynajem toalety przenośnej na plac zabaw przy ul. Jesiennej</t>
  </si>
  <si>
    <t>Zakup paliwa do kosiarki</t>
  </si>
  <si>
    <t>Zakup usług kulturalnych na organizację EKO-PIKNIKU</t>
  </si>
  <si>
    <t>Wynagrodzenie osoby dbającej o porządek przy pomniku ks. Popiełuszki (umowa zlecenie)</t>
  </si>
  <si>
    <t>Zakup strojów scenicznych dla zespołu wokalnego Barwy Jesieni</t>
  </si>
  <si>
    <t>Zakup usługi transportowej dla Klubu Seniora w Raszynie</t>
  </si>
  <si>
    <t>Zakup usługi transportowej dla Zespołu Seniorki</t>
  </si>
  <si>
    <t>Wynagrodzenie osoby opiekującej się placem zabaw przy ul. Jesiennej (umowa zlecenie)</t>
  </si>
  <si>
    <t>Zakup sprzetu sportowego</t>
  </si>
  <si>
    <t>Zajęcia sportowe dla mieszkańców sołectwa</t>
  </si>
  <si>
    <t xml:space="preserve">SOŁECTWO RASZYN II </t>
  </si>
  <si>
    <t>Zakup sprzętu ratowniczego i środków ochrony indywidualnej i łączności dla OSP Raszyn</t>
  </si>
  <si>
    <t xml:space="preserve">Zakup artykułów plastycznych, roślin i małego sprzętu AGD  na warsztaty międzypokoleniowe oragnizowane przez Przedszkole Nr 2 " W stumilowym Lesie" </t>
  </si>
  <si>
    <t>Zakup pomocy dydaktycznych - zabawek dla dzieci uczęszczających do świetlicy szkolnej SP Raszyn</t>
  </si>
  <si>
    <t>Utrzymanie zieleni i nowe nasadzenia</t>
  </si>
  <si>
    <t>Projekt i wykonanie oświetlenia ulicy Słowackiego</t>
  </si>
  <si>
    <t>Dofinansowanie programu kulturalnego EKO-PIKNIK organizowanego przez SKOF</t>
  </si>
  <si>
    <t>Wynagrodzenie instruktora zajęć manualnych</t>
  </si>
  <si>
    <t>Zakup strojów i akcesoriów scenicznych dla zespołu wokalnego "Seniorki"</t>
  </si>
  <si>
    <t>Zakup strojów scenicznych dla zespołu "Fal-Canto"</t>
  </si>
  <si>
    <t>Zakup strojów, materiałów  i akcesoriów scenicznych dla zespołu folklorystycznego "Barwy Jesieni" działającego przy CKR Raszyn</t>
  </si>
  <si>
    <t>Zakup biletów do teatru dla Klubu Seniora w Raszynie</t>
  </si>
  <si>
    <t>Zakup usług transportowych dla zespołu folklorystycznego "BARWY JESIENI"</t>
  </si>
  <si>
    <t>Zakup usług transportowych dla zespołu wokalnego "SENIORKI"</t>
  </si>
  <si>
    <t>Zakup usług transportowych dla Klubu Seniora Raszyn</t>
  </si>
  <si>
    <t>Zakup strojów sportowych dla dzieci i młodzieży zawodników z terenu Gminy Raszyn</t>
  </si>
  <si>
    <t xml:space="preserve">SOŁECTWO RYBIE I </t>
  </si>
  <si>
    <t>Zakup niezbędnego sprzętu i wyposażenia - OSP Falenty</t>
  </si>
  <si>
    <t>Modernizacja łączności na cyfrowo-analogową oraz wymiana sygnalizatorów bezruchu dla OSP Raszyn</t>
  </si>
  <si>
    <t>Bezpieczeństwo na monitoring dla mieszkańcow Rybia</t>
  </si>
  <si>
    <t>Zakup rolet dla oddziału przy ul. Spokojnej(Przedszkole Nr 2)</t>
  </si>
  <si>
    <t>w tym</t>
  </si>
  <si>
    <t>Zakup sprzętu nagłaśniającego dla Świetlicy Środowiskowej w Rybiu</t>
  </si>
  <si>
    <t>Spływ kajakowy dla młodzieży i mieszkańców</t>
  </si>
  <si>
    <t>Transport na wyjazd szkoleniowy</t>
  </si>
  <si>
    <t>Wyjazd szkoleniowy dla mieszkańców-organizacja warsztatów, projektowanie działek i ogrodów przydomowych</t>
  </si>
  <si>
    <t>Zakup materiałów i dodatków do strojów dla zespołu "RYBIANIE"</t>
  </si>
  <si>
    <t>Organizacja imprez dla społeczności</t>
  </si>
  <si>
    <t xml:space="preserve">Zakup sprzętu i ngród dla dzieci biorących udział w zawodach sportowych </t>
  </si>
  <si>
    <t xml:space="preserve">SOŁECTWO RYBIE II </t>
  </si>
  <si>
    <t>Zakup szyb do wymiany w drzwiczkach tablic ogłoszeniowych</t>
  </si>
  <si>
    <t>Zakup sprzętu bojowego dla OSP Raszyn</t>
  </si>
  <si>
    <t>Zakup sprzętu OSP Falenty</t>
  </si>
  <si>
    <t>Zakup wyposażenia strażnicy OSP w Dawidach</t>
  </si>
  <si>
    <t xml:space="preserve">Bezpieczeństwo mieszkańców  Rybia </t>
  </si>
  <si>
    <t>Zakup paneli do ścieżki sensorycznej dla Przedszkola nr 2 w Rybiu</t>
  </si>
  <si>
    <t>Gimnastyka "Zdrowy kręgosłup"</t>
  </si>
  <si>
    <t>Gimnastyka korekcyjna dla dzieci</t>
  </si>
  <si>
    <t>Doposażenie Świetlicy Środowiskowej w Rybiu</t>
  </si>
  <si>
    <t>zakup nagród dla osób biorących udział w turniejach i przeglądach w świetlicy środowiskowej "Świetlik"</t>
  </si>
  <si>
    <t>EKO PIKNIK w Falentach</t>
  </si>
  <si>
    <t>Zakup materiałów do strojów oraz strojów dla zespołu "Barwy Jesieni"</t>
  </si>
  <si>
    <t>Zakup strojów dla Klubu Seniora RYBIANIE</t>
  </si>
  <si>
    <t>Klub Seniora w Rybiu - usługa transportowa</t>
  </si>
  <si>
    <t>Zakup sprzętu sportowego dla dzieci i młodzieży biorących udział w ćwiczeniach i zawodach na ternie gminy Raszyn</t>
  </si>
  <si>
    <t>Rodzinny piknik sportowy</t>
  </si>
  <si>
    <t xml:space="preserve">SOŁECTWO RYBIE III </t>
  </si>
  <si>
    <t>Zakup tablic informacyjnych</t>
  </si>
  <si>
    <t xml:space="preserve">Zakup sprzętu i wyposażenia nowej strażnicy OSP w Dawidach </t>
  </si>
  <si>
    <t xml:space="preserve">Zakup sprzętu i wyposażenia dla  OSP Falenty </t>
  </si>
  <si>
    <t>Zakup sprzętu ratowniczego oraz środków ochrony indywidualnej dla OSP Raszyn</t>
  </si>
  <si>
    <t xml:space="preserve">Bezpieczeństwo mieszkańców Rybia </t>
  </si>
  <si>
    <t>Zakup sprzętu i materiałów dydaktycznych dla dzieci z oddziału Przedszkolnego w Rybiu</t>
  </si>
  <si>
    <t>Doposażenie SP w Raszynie - zakup pomocy dydaktycznych</t>
  </si>
  <si>
    <t>Zakup materiałów i dodatków do strojów dla zespołu "Barwy Jesieni"</t>
  </si>
  <si>
    <t>Zakup materiałów i dodatków do strojów dla zespołu "Rybianie"</t>
  </si>
  <si>
    <t xml:space="preserve">Zakup paczek świątecznych dla dzieci ze Świetlicy Środowiskowej w Rybiu </t>
  </si>
  <si>
    <t>Cykl spotkań, warsztatów, koncertów dla mieszkańców Rybia</t>
  </si>
  <si>
    <t>Usługa transportowa na wyjazd szkoleniowy "Szlakiem Tradycji wsi Polskiej"</t>
  </si>
  <si>
    <t>Zakup biletów na wydarzenia kulturalne i rozrywkowe dla mieszkańców Rybia</t>
  </si>
  <si>
    <t>Zakup sprzętu i nagród dla osób biorących udział w zawodach sportowych</t>
  </si>
  <si>
    <t xml:space="preserve">SOŁECTWO SĘKOCIN NOWY </t>
  </si>
  <si>
    <t>Remont drogi ul. Leśnej w Sękocinie od ul. Jodłowej do Sadowej</t>
  </si>
  <si>
    <t>Dofinansowanie OSP Falenty (zakup sprzętu i wyposażenia)</t>
  </si>
  <si>
    <t>Dofinansowanie OSP Raszyn (zakup sprzętu ratowniczego i środków ochrony)</t>
  </si>
  <si>
    <t>Zakup sprzętu chłodzącego powietrze SP w Sękocinie</t>
  </si>
  <si>
    <t>Zakup sprzętu nagłaśniającego dla Przedszkola w Sękocinie</t>
  </si>
  <si>
    <t>Dofinansowanie wyjazdu szkoleniowego dla mieszkańców Sęocina Nowego "Ochrona środowiska - wykorzystanie odnawialnych źródeł energii" Zakup usług transportowych, biletów wstępu i szkolenia</t>
  </si>
  <si>
    <t xml:space="preserve">Dofinansowanie EKO-PIKNIKU w Falentach </t>
  </si>
  <si>
    <t>Dofinansowanie Zespołu " Seniorki"  - zakup materiałów i akcesorii</t>
  </si>
  <si>
    <t>Dofinansowanie Klubu Seniora (transport + bilety do teatru)</t>
  </si>
  <si>
    <t>Zakup sprzętu i oddzieży sportowej dla dzieci i młodzieży</t>
  </si>
  <si>
    <t>SOŁECTWO SĘKOCIN STARY</t>
  </si>
  <si>
    <t>Ogrodzenie parkingu publicznego od strony wschodniej</t>
  </si>
  <si>
    <t>Zakup tablicy sołeckiej</t>
  </si>
  <si>
    <t>Zakup sprzetu i wyposażenia dla OSP Falenty</t>
  </si>
  <si>
    <t>Zakup sprzętu ratowniczego  OSP w Raszyn</t>
  </si>
  <si>
    <t>SP w Sękocinie -zakup materacy</t>
  </si>
  <si>
    <t>Przedszkole w Sękocinie - zakup klimatyzatora</t>
  </si>
  <si>
    <t>Zakup urządzeń chłodzących dla SP Sękocin</t>
  </si>
  <si>
    <t>Szkolenie w zakresie "Zioła i ziołolecznictwo- Leki Natury" TRANSPORT</t>
  </si>
  <si>
    <t>Szkolenie w zakresie "Zioła i ziołolecznictwo- Leki Natury" ORGANIZACJA  SZKOLENIA</t>
  </si>
  <si>
    <t>Zakup strojów scenicznych dla zespołu "Seniorki"</t>
  </si>
  <si>
    <t>Usługa transportowa dla Klub Seniora w Raszynie</t>
  </si>
  <si>
    <t>Zakup biletów do teatru dla mieszkańców Sołectwa Sękocin Stary</t>
  </si>
  <si>
    <t>SOŁECTWO SŁOMIN</t>
  </si>
  <si>
    <t>Zakup uzupełniajacy oświetlenia świątecznego dla wsi Słomin</t>
  </si>
  <si>
    <t>Montaż oświetlenia świątecznego</t>
  </si>
  <si>
    <t>Zakup sprzętu ratowniczego oraz środków ochrony indywidualnej i łączności dla OSP Raszyn</t>
  </si>
  <si>
    <t>Doposażenie jednostki OSP Falenty</t>
  </si>
  <si>
    <t xml:space="preserve">Zakup stojaków na rowery dla uczniów SP w Sękocin </t>
  </si>
  <si>
    <t>Zakup instrumentu klawiszowego dla Przedszkola w Sękocinie</t>
  </si>
  <si>
    <t>Zakup urządzeń wentylacyjnych dla SP Sękocin</t>
  </si>
  <si>
    <t>Cykl koncertów edukacyjno - muzycznych dla dzieci w Przedszkolu w Sękocinie</t>
  </si>
  <si>
    <t xml:space="preserve">Budowa skweru przy ul. Janczewickiej </t>
  </si>
  <si>
    <t>Zakup materiałów dla Kół zainteresowań dla Klubu Seniora Raszyn</t>
  </si>
  <si>
    <t>Zakup strojów i akcesoriów dla zespołu "Seniorki"</t>
  </si>
  <si>
    <t>Dofinansowanie transportu na wycieczki dla Klubu Seniora Raszyn</t>
  </si>
  <si>
    <t>Zakup biletów do teatru dla mieszkańców Słomina</t>
  </si>
  <si>
    <t>Zakup nagród dla dzieci i młodzieży biorących udział w zawodach sportowych na terenie gminy Raszyn</t>
  </si>
  <si>
    <t>SOŁECTWO WYPĘDY</t>
  </si>
  <si>
    <t>Zakup środków do malowania, konserwacji i inne do altany</t>
  </si>
  <si>
    <t>Wykonanie projektu zagospodarowania terenu</t>
  </si>
  <si>
    <t>Zakup i montaż altany</t>
  </si>
  <si>
    <t>OGÓŁEM</t>
  </si>
  <si>
    <t xml:space="preserve">Wydatki majątkowe </t>
  </si>
  <si>
    <t>Wydatki bieżące</t>
  </si>
  <si>
    <t>Szkoła Podstawowa w Sękocinie - zakup klimatyzatora</t>
  </si>
  <si>
    <t>w tym :</t>
  </si>
  <si>
    <t>Zakup nowej tablicy ogłoszeń</t>
  </si>
  <si>
    <t>Zagospodarowanie skweru przy ul. Janczewickiej</t>
  </si>
  <si>
    <t xml:space="preserve">Dofinansowanie Mikołajek dla dzieci </t>
  </si>
  <si>
    <t>Organizacja wydarzeń kulturalnych, spotkań dla mieszkańców sołectwa Łady - zakup art. Spożywczych</t>
  </si>
  <si>
    <t>Organizacja wydarzeń kulturalnych, spotkań dla mieszkańców sołectwa Łady- organizacja imprezy, animacje</t>
  </si>
  <si>
    <t>Organizacja wydarzeń kulturalnych, spotkań dla mieszkańców sołectwa Łady - zakup art. Przemysłowych</t>
  </si>
  <si>
    <t>Zakup AED zewnętrznego wraz z montazem na terenie Sołectwa Łady</t>
  </si>
  <si>
    <t>Zakup kontenera na sprzęt i narzędzia do pielęgnacji</t>
  </si>
  <si>
    <t>Zakup biletów do placówek kulturalnych dla mieszkańców</t>
  </si>
  <si>
    <t>Zakup klimatyzatora dla Przedszkola pod Topolą przy ul. Pruszkowskiej</t>
  </si>
  <si>
    <t>Zakup roślin do gazonów</t>
  </si>
  <si>
    <t>SUMA</t>
  </si>
  <si>
    <t>ROZDZIAŁ</t>
  </si>
  <si>
    <t>PARAGRAF</t>
  </si>
  <si>
    <t>KWOTA ZMIAN</t>
  </si>
  <si>
    <t>ŁADY</t>
  </si>
  <si>
    <t>ZMIANA FUNDUSZ SOŁECKI   na 2024</t>
  </si>
  <si>
    <t xml:space="preserve">Rady Gminy Raszyn z dnia 28 listopada 2024 r. </t>
  </si>
  <si>
    <t>Zakup artykułow spożywczych na potrzeby Koła i warsztatów z rekodzieła dla prowadzone przez KGW Jaworowa</t>
  </si>
  <si>
    <t>Zakup materiałów i towarów na potrzeby Koła i warsztatów z rekodzieła dla dzieci prowadzone przez KGW Jaworowa</t>
  </si>
  <si>
    <t>Zakup biletów do teatru  dla Klubu Seniora "Dolina Raszynki"</t>
  </si>
  <si>
    <t>Zakup biletów do kina dla młodzieży mieszkajacej na terenie Sołectwa Łady</t>
  </si>
  <si>
    <t>DAWIDY</t>
  </si>
  <si>
    <t>JAWOROWA I</t>
  </si>
  <si>
    <t>Podolszyn nowy</t>
  </si>
  <si>
    <t xml:space="preserve">Załącznik Nr 11 do Projektu Uchwały Nr…/2024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</si>
</sst>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 CE"/>
      <charset val="238"/>
    </font>
    <font>
      <b/>
      <sz val="12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u/>
      <sz val="11"/>
      <name val="Calibri"/>
      <family val="2"/>
      <charset val="238"/>
    </font>
    <font>
      <u/>
      <sz val="11"/>
      <color indexed="9"/>
      <name val="Calibri"/>
      <family val="2"/>
      <charset val="238"/>
    </font>
    <font>
      <u/>
      <sz val="11"/>
      <name val="Calibri"/>
      <family val="2"/>
      <charset val="238"/>
    </font>
    <font>
      <u/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theme="0"/>
      <name val="Calibri"/>
      <family val="2"/>
      <charset val="238"/>
    </font>
    <font>
      <b/>
      <sz val="11"/>
      <color indexed="9"/>
      <name val="Calibri"/>
      <family val="2"/>
      <charset val="238"/>
    </font>
    <font>
      <u/>
      <sz val="11"/>
      <color theme="0"/>
      <name val="Calibri"/>
      <family val="2"/>
      <charset val="238"/>
    </font>
    <font>
      <b/>
      <sz val="25"/>
      <color indexed="8"/>
      <name val="Calibri"/>
      <family val="2"/>
      <charset val="238"/>
    </font>
    <font>
      <u/>
      <sz val="25"/>
      <color indexed="8"/>
      <name val="Calibri"/>
      <family val="2"/>
      <charset val="238"/>
    </font>
    <font>
      <sz val="25"/>
      <color indexed="8"/>
      <name val="Calibri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7" fillId="0" borderId="0"/>
  </cellStyleXfs>
  <cellXfs count="195">
    <xf numFmtId="0" fontId="0" fillId="0" borderId="0" xfId="0"/>
    <xf numFmtId="0" fontId="1" fillId="0" borderId="0" xfId="1"/>
    <xf numFmtId="0" fontId="1" fillId="0" borderId="0" xfId="1" applyAlignment="1">
      <alignment horizontal="center" vertical="top"/>
    </xf>
    <xf numFmtId="0" fontId="1" fillId="0" borderId="0" xfId="1" applyAlignment="1">
      <alignment horizontal="center"/>
    </xf>
    <xf numFmtId="1" fontId="1" fillId="0" borderId="0" xfId="1" applyNumberFormat="1" applyAlignment="1">
      <alignment horizontal="center"/>
    </xf>
    <xf numFmtId="4" fontId="1" fillId="0" borderId="0" xfId="1" applyNumberFormat="1" applyAlignment="1">
      <alignment vertical="top"/>
    </xf>
    <xf numFmtId="0" fontId="4" fillId="0" borderId="0" xfId="1" applyFont="1"/>
    <xf numFmtId="0" fontId="4" fillId="0" borderId="0" xfId="2" applyFont="1" applyAlignment="1">
      <alignment horizontal="center" vertical="top"/>
    </xf>
    <xf numFmtId="49" fontId="5" fillId="0" borderId="0" xfId="2" applyNumberFormat="1" applyFont="1" applyAlignment="1">
      <alignment horizontal="center" vertical="top"/>
    </xf>
    <xf numFmtId="1" fontId="5" fillId="0" borderId="0" xfId="2" applyNumberFormat="1" applyFont="1" applyAlignment="1">
      <alignment horizontal="center" vertical="top"/>
    </xf>
    <xf numFmtId="0" fontId="5" fillId="0" borderId="0" xfId="2" applyFont="1" applyAlignment="1">
      <alignment vertical="top" wrapText="1"/>
    </xf>
    <xf numFmtId="3" fontId="5" fillId="0" borderId="0" xfId="2" applyNumberFormat="1" applyFont="1" applyAlignment="1">
      <alignment vertical="top"/>
    </xf>
    <xf numFmtId="0" fontId="5" fillId="0" borderId="0" xfId="2" applyFont="1" applyAlignment="1">
      <alignment vertical="top"/>
    </xf>
    <xf numFmtId="0" fontId="4" fillId="0" borderId="1" xfId="2" applyFont="1" applyBorder="1" applyAlignment="1">
      <alignment horizontal="center" vertical="top"/>
    </xf>
    <xf numFmtId="49" fontId="4" fillId="0" borderId="1" xfId="2" applyNumberFormat="1" applyFont="1" applyBorder="1" applyAlignment="1">
      <alignment horizontal="center" vertical="top"/>
    </xf>
    <xf numFmtId="1" fontId="4" fillId="0" borderId="1" xfId="2" applyNumberFormat="1" applyFont="1" applyBorder="1" applyAlignment="1">
      <alignment horizontal="center" vertical="top"/>
    </xf>
    <xf numFmtId="0" fontId="4" fillId="0" borderId="1" xfId="2" applyFont="1" applyBorder="1" applyAlignment="1">
      <alignment horizontal="center" vertical="top" wrapText="1"/>
    </xf>
    <xf numFmtId="3" fontId="4" fillId="0" borderId="1" xfId="2" applyNumberFormat="1" applyFont="1" applyBorder="1" applyAlignment="1">
      <alignment horizontal="center" vertical="top" wrapText="1"/>
    </xf>
    <xf numFmtId="0" fontId="4" fillId="0" borderId="2" xfId="2" applyFont="1" applyBorder="1" applyAlignment="1">
      <alignment horizontal="center" vertical="top" wrapText="1"/>
    </xf>
    <xf numFmtId="4" fontId="6" fillId="0" borderId="3" xfId="1" applyNumberFormat="1" applyFont="1" applyBorder="1" applyAlignment="1">
      <alignment horizontal="center" vertical="top"/>
    </xf>
    <xf numFmtId="4" fontId="6" fillId="0" borderId="4" xfId="1" applyNumberFormat="1" applyFont="1" applyBorder="1" applyAlignment="1">
      <alignment horizontal="center" vertical="top"/>
    </xf>
    <xf numFmtId="1" fontId="6" fillId="0" borderId="5" xfId="1" applyNumberFormat="1" applyFont="1" applyBorder="1" applyAlignment="1">
      <alignment horizontal="center" vertical="top"/>
    </xf>
    <xf numFmtId="1" fontId="6" fillId="0" borderId="1" xfId="1" applyNumberFormat="1" applyFont="1" applyBorder="1" applyAlignment="1">
      <alignment horizontal="center" vertical="top"/>
    </xf>
    <xf numFmtId="0" fontId="4" fillId="0" borderId="4" xfId="2" applyFont="1" applyBorder="1" applyAlignment="1">
      <alignment horizontal="center" vertical="top"/>
    </xf>
    <xf numFmtId="4" fontId="4" fillId="0" borderId="4" xfId="2" applyNumberFormat="1" applyFont="1" applyBorder="1" applyAlignment="1">
      <alignment horizontal="right" vertical="top"/>
    </xf>
    <xf numFmtId="0" fontId="6" fillId="0" borderId="0" xfId="1" applyFont="1"/>
    <xf numFmtId="0" fontId="4" fillId="0" borderId="6" xfId="2" applyFont="1" applyBorder="1" applyAlignment="1">
      <alignment horizontal="center" vertical="top"/>
    </xf>
    <xf numFmtId="49" fontId="4" fillId="0" borderId="1" xfId="2" applyNumberFormat="1" applyFont="1" applyBorder="1" applyAlignment="1">
      <alignment horizontal="center" vertical="center"/>
    </xf>
    <xf numFmtId="0" fontId="4" fillId="0" borderId="1" xfId="3" applyFont="1" applyBorder="1" applyAlignment="1">
      <alignment vertical="top" wrapText="1"/>
    </xf>
    <xf numFmtId="4" fontId="4" fillId="0" borderId="1" xfId="2" applyNumberFormat="1" applyFont="1" applyBorder="1" applyAlignment="1">
      <alignment vertical="top"/>
    </xf>
    <xf numFmtId="0" fontId="8" fillId="0" borderId="6" xfId="2" applyFont="1" applyBorder="1" applyAlignment="1">
      <alignment horizontal="center" vertical="top"/>
    </xf>
    <xf numFmtId="49" fontId="9" fillId="0" borderId="6" xfId="2" applyNumberFormat="1" applyFont="1" applyBorder="1" applyAlignment="1">
      <alignment horizontal="center" vertical="top"/>
    </xf>
    <xf numFmtId="49" fontId="10" fillId="0" borderId="6" xfId="2" applyNumberFormat="1" applyFont="1" applyBorder="1" applyAlignment="1">
      <alignment horizontal="center" vertical="top"/>
    </xf>
    <xf numFmtId="1" fontId="10" fillId="0" borderId="6" xfId="2" applyNumberFormat="1" applyFont="1" applyBorder="1" applyAlignment="1">
      <alignment horizontal="center" vertical="top"/>
    </xf>
    <xf numFmtId="0" fontId="10" fillId="0" borderId="6" xfId="3" applyFont="1" applyBorder="1" applyAlignment="1">
      <alignment vertical="top" wrapText="1"/>
    </xf>
    <xf numFmtId="4" fontId="10" fillId="0" borderId="6" xfId="2" applyNumberFormat="1" applyFont="1" applyBorder="1" applyAlignment="1">
      <alignment vertical="top"/>
    </xf>
    <xf numFmtId="0" fontId="11" fillId="0" borderId="0" xfId="1" applyFont="1"/>
    <xf numFmtId="49" fontId="12" fillId="0" borderId="6" xfId="2" applyNumberFormat="1" applyFont="1" applyBorder="1" applyAlignment="1">
      <alignment horizontal="center" vertical="top"/>
    </xf>
    <xf numFmtId="1" fontId="5" fillId="0" borderId="6" xfId="2" applyNumberFormat="1" applyFont="1" applyBorder="1" applyAlignment="1">
      <alignment horizontal="center" vertical="top"/>
    </xf>
    <xf numFmtId="0" fontId="5" fillId="0" borderId="6" xfId="3" applyFont="1" applyBorder="1" applyAlignment="1">
      <alignment vertical="top" wrapText="1"/>
    </xf>
    <xf numFmtId="4" fontId="5" fillId="0" borderId="6" xfId="2" applyNumberFormat="1" applyFont="1" applyBorder="1" applyAlignment="1">
      <alignment vertical="top"/>
    </xf>
    <xf numFmtId="1" fontId="12" fillId="0" borderId="6" xfId="2" applyNumberFormat="1" applyFont="1" applyBorder="1" applyAlignment="1">
      <alignment horizontal="center" vertical="top"/>
    </xf>
    <xf numFmtId="0" fontId="5" fillId="0" borderId="6" xfId="2" applyFont="1" applyBorder="1" applyAlignment="1">
      <alignment vertical="top" wrapText="1"/>
    </xf>
    <xf numFmtId="4" fontId="1" fillId="0" borderId="6" xfId="1" applyNumberFormat="1" applyBorder="1" applyAlignment="1">
      <alignment vertical="top"/>
    </xf>
    <xf numFmtId="4" fontId="1" fillId="0" borderId="7" xfId="1" applyNumberFormat="1" applyBorder="1" applyAlignment="1">
      <alignment vertical="top"/>
    </xf>
    <xf numFmtId="0" fontId="5" fillId="0" borderId="6" xfId="1" applyFont="1" applyBorder="1"/>
    <xf numFmtId="49" fontId="12" fillId="0" borderId="7" xfId="2" applyNumberFormat="1" applyFont="1" applyBorder="1" applyAlignment="1">
      <alignment horizontal="center" vertical="top"/>
    </xf>
    <xf numFmtId="1" fontId="12" fillId="0" borderId="7" xfId="2" applyNumberFormat="1" applyFont="1" applyBorder="1" applyAlignment="1">
      <alignment horizontal="center" vertical="top"/>
    </xf>
    <xf numFmtId="0" fontId="5" fillId="0" borderId="7" xfId="2" applyFont="1" applyBorder="1" applyAlignment="1">
      <alignment vertical="top" wrapText="1"/>
    </xf>
    <xf numFmtId="4" fontId="5" fillId="0" borderId="7" xfId="2" applyNumberFormat="1" applyFont="1" applyBorder="1" applyAlignment="1">
      <alignment vertical="top"/>
    </xf>
    <xf numFmtId="49" fontId="13" fillId="0" borderId="6" xfId="2" applyNumberFormat="1" applyFont="1" applyBorder="1" applyAlignment="1">
      <alignment horizontal="center" vertical="top"/>
    </xf>
    <xf numFmtId="49" fontId="14" fillId="0" borderId="1" xfId="2" applyNumberFormat="1" applyFont="1" applyBorder="1" applyAlignment="1">
      <alignment horizontal="center" vertical="top"/>
    </xf>
    <xf numFmtId="1" fontId="14" fillId="0" borderId="1" xfId="2" applyNumberFormat="1" applyFont="1" applyBorder="1" applyAlignment="1">
      <alignment horizontal="center" vertical="top"/>
    </xf>
    <xf numFmtId="1" fontId="9" fillId="0" borderId="6" xfId="2" applyNumberFormat="1" applyFont="1" applyBorder="1" applyAlignment="1">
      <alignment horizontal="center" vertical="top"/>
    </xf>
    <xf numFmtId="0" fontId="10" fillId="0" borderId="6" xfId="2" applyFont="1" applyBorder="1" applyAlignment="1">
      <alignment vertical="top" wrapText="1"/>
    </xf>
    <xf numFmtId="0" fontId="5" fillId="0" borderId="6" xfId="2" applyFont="1" applyBorder="1" applyAlignment="1">
      <alignment horizontal="center" vertical="top"/>
    </xf>
    <xf numFmtId="0" fontId="4" fillId="0" borderId="1" xfId="2" applyFont="1" applyBorder="1" applyAlignment="1">
      <alignment vertical="top" wrapText="1"/>
    </xf>
    <xf numFmtId="0" fontId="10" fillId="0" borderId="0" xfId="1" applyFont="1"/>
    <xf numFmtId="49" fontId="5" fillId="0" borderId="6" xfId="2" applyNumberFormat="1" applyFont="1" applyBorder="1" applyAlignment="1">
      <alignment horizontal="center" vertical="top"/>
    </xf>
    <xf numFmtId="0" fontId="5" fillId="0" borderId="0" xfId="1" applyFont="1"/>
    <xf numFmtId="4" fontId="5" fillId="0" borderId="6" xfId="1" applyNumberFormat="1" applyFont="1" applyBorder="1" applyAlignment="1">
      <alignment vertical="top"/>
    </xf>
    <xf numFmtId="4" fontId="5" fillId="0" borderId="7" xfId="1" applyNumberFormat="1" applyFont="1" applyBorder="1" applyAlignment="1">
      <alignment vertical="top"/>
    </xf>
    <xf numFmtId="0" fontId="4" fillId="0" borderId="1" xfId="3" applyFont="1" applyBorder="1" applyAlignment="1">
      <alignment horizontal="left" vertical="top" wrapText="1"/>
    </xf>
    <xf numFmtId="4" fontId="4" fillId="0" borderId="1" xfId="2" applyNumberFormat="1" applyFont="1" applyBorder="1" applyAlignment="1">
      <alignment horizontal="right" vertical="top"/>
    </xf>
    <xf numFmtId="4" fontId="10" fillId="0" borderId="6" xfId="2" applyNumberFormat="1" applyFont="1" applyBorder="1" applyAlignment="1">
      <alignment horizontal="right" vertical="top"/>
    </xf>
    <xf numFmtId="4" fontId="5" fillId="0" borderId="6" xfId="2" applyNumberFormat="1" applyFont="1" applyBorder="1" applyAlignment="1">
      <alignment horizontal="right" vertical="top"/>
    </xf>
    <xf numFmtId="4" fontId="4" fillId="0" borderId="4" xfId="2" applyNumberFormat="1" applyFont="1" applyBorder="1" applyAlignment="1">
      <alignment vertical="top"/>
    </xf>
    <xf numFmtId="0" fontId="4" fillId="0" borderId="1" xfId="2" applyFont="1" applyBorder="1" applyAlignment="1">
      <alignment horizontal="left" vertical="top"/>
    </xf>
    <xf numFmtId="0" fontId="10" fillId="0" borderId="6" xfId="2" applyFont="1" applyBorder="1" applyAlignment="1">
      <alignment horizontal="center" vertical="top"/>
    </xf>
    <xf numFmtId="0" fontId="10" fillId="0" borderId="6" xfId="1" applyFont="1" applyBorder="1"/>
    <xf numFmtId="0" fontId="13" fillId="0" borderId="6" xfId="2" applyFont="1" applyBorder="1" applyAlignment="1">
      <alignment horizontal="center" vertical="top"/>
    </xf>
    <xf numFmtId="0" fontId="5" fillId="0" borderId="6" xfId="2" applyFont="1" applyBorder="1" applyAlignment="1">
      <alignment horizontal="left" vertical="top"/>
    </xf>
    <xf numFmtId="0" fontId="10" fillId="0" borderId="6" xfId="2" applyFont="1" applyBorder="1" applyAlignment="1">
      <alignment horizontal="left" vertical="top"/>
    </xf>
    <xf numFmtId="0" fontId="5" fillId="0" borderId="6" xfId="2" applyFont="1" applyBorder="1" applyAlignment="1">
      <alignment horizontal="left" vertical="top" wrapText="1"/>
    </xf>
    <xf numFmtId="49" fontId="5" fillId="0" borderId="1" xfId="2" applyNumberFormat="1" applyFont="1" applyBorder="1" applyAlignment="1">
      <alignment horizontal="center" vertical="top"/>
    </xf>
    <xf numFmtId="1" fontId="5" fillId="0" borderId="1" xfId="2" applyNumberFormat="1" applyFont="1" applyBorder="1" applyAlignment="1">
      <alignment horizontal="center" vertical="top"/>
    </xf>
    <xf numFmtId="0" fontId="5" fillId="0" borderId="6" xfId="3" applyFont="1" applyBorder="1" applyAlignment="1">
      <alignment horizontal="left" vertical="top" wrapText="1"/>
    </xf>
    <xf numFmtId="49" fontId="5" fillId="0" borderId="7" xfId="2" applyNumberFormat="1" applyFont="1" applyBorder="1" applyAlignment="1">
      <alignment horizontal="center" vertical="top"/>
    </xf>
    <xf numFmtId="1" fontId="5" fillId="0" borderId="7" xfId="2" applyNumberFormat="1" applyFont="1" applyBorder="1" applyAlignment="1">
      <alignment horizontal="center" vertical="top"/>
    </xf>
    <xf numFmtId="0" fontId="5" fillId="0" borderId="7" xfId="3" applyFont="1" applyBorder="1" applyAlignment="1">
      <alignment vertical="top" wrapText="1"/>
    </xf>
    <xf numFmtId="0" fontId="10" fillId="0" borderId="6" xfId="3" applyFont="1" applyBorder="1" applyAlignment="1">
      <alignment horizontal="left" vertical="top" wrapText="1"/>
    </xf>
    <xf numFmtId="49" fontId="13" fillId="0" borderId="7" xfId="2" applyNumberFormat="1" applyFont="1" applyBorder="1" applyAlignment="1">
      <alignment horizontal="center" vertical="top"/>
    </xf>
    <xf numFmtId="49" fontId="15" fillId="0" borderId="6" xfId="2" applyNumberFormat="1" applyFont="1" applyBorder="1" applyAlignment="1">
      <alignment horizontal="center" vertical="top"/>
    </xf>
    <xf numFmtId="49" fontId="4" fillId="0" borderId="6" xfId="2" applyNumberFormat="1" applyFont="1" applyBorder="1" applyAlignment="1">
      <alignment horizontal="center" vertical="top"/>
    </xf>
    <xf numFmtId="1" fontId="4" fillId="0" borderId="6" xfId="2" applyNumberFormat="1" applyFont="1" applyBorder="1" applyAlignment="1">
      <alignment horizontal="center" vertical="top"/>
    </xf>
    <xf numFmtId="0" fontId="5" fillId="0" borderId="7" xfId="1" applyFont="1" applyBorder="1" applyAlignment="1">
      <alignment vertical="top" wrapText="1"/>
    </xf>
    <xf numFmtId="0" fontId="4" fillId="0" borderId="1" xfId="1" applyFont="1" applyBorder="1" applyAlignment="1">
      <alignment vertical="top" wrapText="1"/>
    </xf>
    <xf numFmtId="0" fontId="10" fillId="0" borderId="6" xfId="1" applyFont="1" applyBorder="1" applyAlignment="1">
      <alignment vertical="top" wrapText="1"/>
    </xf>
    <xf numFmtId="0" fontId="5" fillId="0" borderId="6" xfId="1" applyFont="1" applyBorder="1" applyAlignment="1">
      <alignment vertical="top" wrapText="1"/>
    </xf>
    <xf numFmtId="0" fontId="5" fillId="0" borderId="7" xfId="1" applyFont="1" applyBorder="1" applyAlignment="1">
      <alignment wrapText="1"/>
    </xf>
    <xf numFmtId="0" fontId="5" fillId="0" borderId="6" xfId="1" applyFont="1" applyBorder="1" applyAlignment="1">
      <alignment wrapText="1"/>
    </xf>
    <xf numFmtId="1" fontId="5" fillId="0" borderId="6" xfId="2" applyNumberFormat="1" applyFont="1" applyBorder="1" applyAlignment="1">
      <alignment vertical="top"/>
    </xf>
    <xf numFmtId="1" fontId="5" fillId="0" borderId="6" xfId="2" applyNumberFormat="1" applyFont="1" applyBorder="1" applyAlignment="1">
      <alignment horizontal="left" vertical="top" wrapText="1"/>
    </xf>
    <xf numFmtId="49" fontId="4" fillId="0" borderId="1" xfId="2" applyNumberFormat="1" applyFont="1" applyBorder="1" applyAlignment="1">
      <alignment horizontal="left" vertical="top"/>
    </xf>
    <xf numFmtId="49" fontId="8" fillId="0" borderId="6" xfId="2" applyNumberFormat="1" applyFont="1" applyBorder="1" applyAlignment="1">
      <alignment horizontal="center" vertical="top"/>
    </xf>
    <xf numFmtId="49" fontId="10" fillId="0" borderId="6" xfId="2" applyNumberFormat="1" applyFont="1" applyBorder="1" applyAlignment="1">
      <alignment horizontal="left" vertical="top"/>
    </xf>
    <xf numFmtId="49" fontId="5" fillId="0" borderId="6" xfId="2" applyNumberFormat="1" applyFont="1" applyBorder="1" applyAlignment="1">
      <alignment horizontal="left" vertical="top"/>
    </xf>
    <xf numFmtId="49" fontId="5" fillId="0" borderId="6" xfId="2" applyNumberFormat="1" applyFont="1" applyBorder="1" applyAlignment="1">
      <alignment horizontal="left" vertical="top" wrapText="1"/>
    </xf>
    <xf numFmtId="49" fontId="5" fillId="0" borderId="7" xfId="2" applyNumberFormat="1" applyFont="1" applyBorder="1" applyAlignment="1">
      <alignment horizontal="left" vertical="top" wrapText="1"/>
    </xf>
    <xf numFmtId="4" fontId="4" fillId="0" borderId="7" xfId="2" applyNumberFormat="1" applyFont="1" applyBorder="1" applyAlignment="1">
      <alignment vertical="top"/>
    </xf>
    <xf numFmtId="0" fontId="5" fillId="2" borderId="0" xfId="1" applyFont="1" applyFill="1"/>
    <xf numFmtId="0" fontId="4" fillId="2" borderId="0" xfId="1" applyFont="1" applyFill="1"/>
    <xf numFmtId="0" fontId="1" fillId="0" borderId="6" xfId="1" applyBorder="1"/>
    <xf numFmtId="0" fontId="4" fillId="0" borderId="1" xfId="2" applyFont="1" applyBorder="1" applyAlignment="1">
      <alignment horizontal="left" vertical="top" wrapText="1"/>
    </xf>
    <xf numFmtId="0" fontId="5" fillId="0" borderId="7" xfId="2" applyFont="1" applyBorder="1" applyAlignment="1">
      <alignment horizontal="center" vertical="top"/>
    </xf>
    <xf numFmtId="0" fontId="5" fillId="0" borderId="7" xfId="2" applyFont="1" applyBorder="1" applyAlignment="1">
      <alignment horizontal="left" vertical="top"/>
    </xf>
    <xf numFmtId="4" fontId="10" fillId="0" borderId="8" xfId="2" applyNumberFormat="1" applyFont="1" applyBorder="1" applyAlignment="1">
      <alignment vertical="top"/>
    </xf>
    <xf numFmtId="49" fontId="10" fillId="0" borderId="1" xfId="2" applyNumberFormat="1" applyFont="1" applyBorder="1" applyAlignment="1">
      <alignment horizontal="center" vertical="top"/>
    </xf>
    <xf numFmtId="1" fontId="10" fillId="0" borderId="1" xfId="2" applyNumberFormat="1" applyFont="1" applyBorder="1" applyAlignment="1">
      <alignment horizontal="center" vertical="top"/>
    </xf>
    <xf numFmtId="49" fontId="10" fillId="0" borderId="6" xfId="2" applyNumberFormat="1" applyFont="1" applyBorder="1" applyAlignment="1">
      <alignment vertical="top"/>
    </xf>
    <xf numFmtId="49" fontId="5" fillId="0" borderId="6" xfId="2" applyNumberFormat="1" applyFont="1" applyBorder="1" applyAlignment="1">
      <alignment vertical="top"/>
    </xf>
    <xf numFmtId="49" fontId="5" fillId="0" borderId="7" xfId="2" applyNumberFormat="1" applyFont="1" applyBorder="1" applyAlignment="1">
      <alignment vertical="top"/>
    </xf>
    <xf numFmtId="4" fontId="4" fillId="0" borderId="6" xfId="2" applyNumberFormat="1" applyFont="1" applyBorder="1" applyAlignment="1">
      <alignment vertical="top"/>
    </xf>
    <xf numFmtId="0" fontId="10" fillId="0" borderId="6" xfId="2" applyFont="1" applyBorder="1" applyAlignment="1">
      <alignment horizontal="left" vertical="top" wrapText="1"/>
    </xf>
    <xf numFmtId="1" fontId="4" fillId="0" borderId="1" xfId="2" applyNumberFormat="1" applyFont="1" applyBorder="1" applyAlignment="1">
      <alignment horizontal="center" vertical="top" wrapText="1"/>
    </xf>
    <xf numFmtId="0" fontId="10" fillId="0" borderId="6" xfId="2" applyFont="1" applyBorder="1" applyAlignment="1">
      <alignment horizontal="center" vertical="top" wrapText="1"/>
    </xf>
    <xf numFmtId="1" fontId="10" fillId="0" borderId="6" xfId="2" applyNumberFormat="1" applyFont="1" applyBorder="1" applyAlignment="1">
      <alignment horizontal="center" vertical="top" wrapText="1"/>
    </xf>
    <xf numFmtId="0" fontId="5" fillId="0" borderId="6" xfId="2" applyFont="1" applyBorder="1" applyAlignment="1">
      <alignment horizontal="center" vertical="top" wrapText="1"/>
    </xf>
    <xf numFmtId="0" fontId="15" fillId="0" borderId="6" xfId="2" applyFont="1" applyBorder="1" applyAlignment="1">
      <alignment horizontal="center" vertical="top" wrapText="1"/>
    </xf>
    <xf numFmtId="1" fontId="5" fillId="0" borderId="6" xfId="2" applyNumberFormat="1" applyFont="1" applyBorder="1" applyAlignment="1">
      <alignment horizontal="center" vertical="top" wrapText="1"/>
    </xf>
    <xf numFmtId="0" fontId="4" fillId="0" borderId="1" xfId="2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top" wrapText="1"/>
    </xf>
    <xf numFmtId="0" fontId="4" fillId="0" borderId="6" xfId="2" applyFont="1" applyBorder="1" applyAlignment="1">
      <alignment horizontal="center" vertical="top" wrapText="1"/>
    </xf>
    <xf numFmtId="0" fontId="13" fillId="0" borderId="6" xfId="2" applyFont="1" applyBorder="1" applyAlignment="1">
      <alignment horizontal="center" vertical="top" wrapText="1"/>
    </xf>
    <xf numFmtId="1" fontId="4" fillId="0" borderId="6" xfId="2" applyNumberFormat="1" applyFont="1" applyBorder="1" applyAlignment="1">
      <alignment horizontal="center" vertical="top" wrapText="1"/>
    </xf>
    <xf numFmtId="4" fontId="10" fillId="0" borderId="7" xfId="2" applyNumberFormat="1" applyFont="1" applyBorder="1" applyAlignment="1">
      <alignment vertical="top"/>
    </xf>
    <xf numFmtId="1" fontId="8" fillId="0" borderId="6" xfId="2" applyNumberFormat="1" applyFont="1" applyBorder="1" applyAlignment="1">
      <alignment horizontal="center" vertical="top"/>
    </xf>
    <xf numFmtId="49" fontId="4" fillId="0" borderId="1" xfId="3" applyNumberFormat="1" applyFont="1" applyBorder="1" applyAlignment="1">
      <alignment horizontal="center" vertical="top"/>
    </xf>
    <xf numFmtId="1" fontId="4" fillId="0" borderId="1" xfId="3" applyNumberFormat="1" applyFont="1" applyBorder="1" applyAlignment="1">
      <alignment horizontal="center" vertical="top"/>
    </xf>
    <xf numFmtId="49" fontId="10" fillId="0" borderId="6" xfId="3" applyNumberFormat="1" applyFont="1" applyBorder="1" applyAlignment="1">
      <alignment horizontal="center" vertical="top"/>
    </xf>
    <xf numFmtId="1" fontId="10" fillId="0" borderId="6" xfId="3" applyNumberFormat="1" applyFont="1" applyBorder="1" applyAlignment="1">
      <alignment horizontal="center" vertical="top"/>
    </xf>
    <xf numFmtId="49" fontId="5" fillId="0" borderId="6" xfId="3" applyNumberFormat="1" applyFont="1" applyBorder="1" applyAlignment="1">
      <alignment horizontal="center" vertical="top"/>
    </xf>
    <xf numFmtId="49" fontId="12" fillId="0" borderId="6" xfId="3" applyNumberFormat="1" applyFont="1" applyBorder="1" applyAlignment="1">
      <alignment horizontal="center" vertical="top"/>
    </xf>
    <xf numFmtId="1" fontId="5" fillId="0" borderId="6" xfId="3" applyNumberFormat="1" applyFont="1" applyBorder="1" applyAlignment="1">
      <alignment horizontal="center" vertical="top"/>
    </xf>
    <xf numFmtId="0" fontId="4" fillId="0" borderId="6" xfId="2" applyFont="1" applyBorder="1" applyAlignment="1">
      <alignment horizontal="left" vertical="top"/>
    </xf>
    <xf numFmtId="49" fontId="4" fillId="0" borderId="1" xfId="3" applyNumberFormat="1" applyFont="1" applyBorder="1" applyAlignment="1">
      <alignment horizontal="left" vertical="top"/>
    </xf>
    <xf numFmtId="1" fontId="4" fillId="0" borderId="1" xfId="3" applyNumberFormat="1" applyFont="1" applyBorder="1" applyAlignment="1">
      <alignment horizontal="left" vertical="top"/>
    </xf>
    <xf numFmtId="0" fontId="16" fillId="0" borderId="0" xfId="1" applyFont="1"/>
    <xf numFmtId="49" fontId="10" fillId="0" borderId="6" xfId="3" applyNumberFormat="1" applyFont="1" applyBorder="1" applyAlignment="1">
      <alignment horizontal="left" vertical="top"/>
    </xf>
    <xf numFmtId="1" fontId="10" fillId="0" borderId="6" xfId="3" applyNumberFormat="1" applyFont="1" applyBorder="1" applyAlignment="1">
      <alignment horizontal="left" vertical="top"/>
    </xf>
    <xf numFmtId="0" fontId="17" fillId="0" borderId="0" xfId="1" applyFont="1"/>
    <xf numFmtId="49" fontId="5" fillId="0" borderId="6" xfId="3" applyNumberFormat="1" applyFont="1" applyBorder="1" applyAlignment="1">
      <alignment horizontal="left" vertical="top"/>
    </xf>
    <xf numFmtId="49" fontId="13" fillId="0" borderId="6" xfId="3" applyNumberFormat="1" applyFont="1" applyBorder="1" applyAlignment="1">
      <alignment horizontal="center" vertical="top"/>
    </xf>
    <xf numFmtId="0" fontId="18" fillId="0" borderId="0" xfId="1" applyFont="1"/>
    <xf numFmtId="1" fontId="5" fillId="0" borderId="6" xfId="3" applyNumberFormat="1" applyFont="1" applyBorder="1" applyAlignment="1">
      <alignment horizontal="left" vertical="top"/>
    </xf>
    <xf numFmtId="49" fontId="5" fillId="0" borderId="7" xfId="3" applyNumberFormat="1" applyFont="1" applyBorder="1" applyAlignment="1">
      <alignment horizontal="left" vertical="top"/>
    </xf>
    <xf numFmtId="1" fontId="5" fillId="0" borderId="7" xfId="3" applyNumberFormat="1" applyFont="1" applyBorder="1" applyAlignment="1">
      <alignment horizontal="left" vertical="top"/>
    </xf>
    <xf numFmtId="0" fontId="5" fillId="0" borderId="7" xfId="3" applyFont="1" applyBorder="1" applyAlignment="1">
      <alignment horizontal="left" vertical="top" wrapText="1"/>
    </xf>
    <xf numFmtId="0" fontId="8" fillId="0" borderId="6" xfId="2" applyFont="1" applyBorder="1" applyAlignment="1">
      <alignment horizontal="left" vertical="top"/>
    </xf>
    <xf numFmtId="49" fontId="4" fillId="0" borderId="7" xfId="2" applyNumberFormat="1" applyFont="1" applyBorder="1" applyAlignment="1">
      <alignment horizontal="center" vertical="top"/>
    </xf>
    <xf numFmtId="1" fontId="4" fillId="0" borderId="7" xfId="2" applyNumberFormat="1" applyFont="1" applyBorder="1" applyAlignment="1">
      <alignment horizontal="center" vertical="top"/>
    </xf>
    <xf numFmtId="49" fontId="5" fillId="0" borderId="7" xfId="2" applyNumberFormat="1" applyFont="1" applyBorder="1" applyAlignment="1">
      <alignment horizontal="left" vertical="top"/>
    </xf>
    <xf numFmtId="4" fontId="10" fillId="0" borderId="6" xfId="3" applyNumberFormat="1" applyFont="1" applyBorder="1" applyAlignment="1">
      <alignment vertical="top" wrapText="1"/>
    </xf>
    <xf numFmtId="49" fontId="10" fillId="0" borderId="7" xfId="2" applyNumberFormat="1" applyFont="1" applyBorder="1" applyAlignment="1">
      <alignment horizontal="center" vertical="top"/>
    </xf>
    <xf numFmtId="1" fontId="10" fillId="0" borderId="7" xfId="2" applyNumberFormat="1" applyFont="1" applyBorder="1" applyAlignment="1">
      <alignment horizontal="center" vertical="top"/>
    </xf>
    <xf numFmtId="4" fontId="1" fillId="0" borderId="6" xfId="1" applyNumberFormat="1" applyBorder="1"/>
    <xf numFmtId="0" fontId="15" fillId="0" borderId="6" xfId="2" applyFont="1" applyBorder="1" applyAlignment="1">
      <alignment horizontal="center" vertical="top"/>
    </xf>
    <xf numFmtId="0" fontId="12" fillId="0" borderId="6" xfId="2" applyFont="1" applyBorder="1" applyAlignment="1">
      <alignment horizontal="center" vertical="top"/>
    </xf>
    <xf numFmtId="0" fontId="5" fillId="0" borderId="7" xfId="2" applyFont="1" applyBorder="1" applyAlignment="1">
      <alignment horizontal="left" vertical="top" wrapText="1"/>
    </xf>
    <xf numFmtId="49" fontId="4" fillId="0" borderId="6" xfId="3" applyNumberFormat="1" applyFont="1" applyBorder="1" applyAlignment="1">
      <alignment horizontal="center" vertical="top"/>
    </xf>
    <xf numFmtId="49" fontId="5" fillId="0" borderId="4" xfId="2" applyNumberFormat="1" applyFont="1" applyBorder="1" applyAlignment="1">
      <alignment horizontal="center" vertical="top"/>
    </xf>
    <xf numFmtId="1" fontId="5" fillId="0" borderId="4" xfId="2" applyNumberFormat="1" applyFont="1" applyBorder="1" applyAlignment="1">
      <alignment horizontal="center" vertical="top"/>
    </xf>
    <xf numFmtId="0" fontId="4" fillId="0" borderId="4" xfId="3" applyFont="1" applyBorder="1" applyAlignment="1">
      <alignment horizontal="left" vertical="top" wrapText="1"/>
    </xf>
    <xf numFmtId="0" fontId="4" fillId="0" borderId="7" xfId="2" applyFont="1" applyBorder="1" applyAlignment="1">
      <alignment horizontal="center" vertical="top"/>
    </xf>
    <xf numFmtId="4" fontId="5" fillId="0" borderId="0" xfId="2" applyNumberFormat="1" applyFont="1" applyAlignment="1">
      <alignment vertical="top"/>
    </xf>
    <xf numFmtId="0" fontId="4" fillId="0" borderId="6" xfId="3" applyFont="1" applyBorder="1" applyAlignment="1">
      <alignment vertical="top" wrapText="1"/>
    </xf>
    <xf numFmtId="0" fontId="4" fillId="0" borderId="6" xfId="2" applyFont="1" applyBorder="1" applyAlignment="1">
      <alignment vertical="top" wrapText="1"/>
    </xf>
    <xf numFmtId="0" fontId="21" fillId="0" borderId="0" xfId="0" applyFont="1"/>
    <xf numFmtId="0" fontId="0" fillId="0" borderId="4" xfId="0" applyBorder="1"/>
    <xf numFmtId="0" fontId="1" fillId="0" borderId="0" xfId="1" applyAlignment="1">
      <alignment horizontal="left"/>
    </xf>
    <xf numFmtId="0" fontId="4" fillId="0" borderId="7" xfId="2" applyFont="1" applyBorder="1" applyAlignment="1">
      <alignment horizontal="center" vertical="top" wrapText="1"/>
    </xf>
    <xf numFmtId="1" fontId="4" fillId="0" borderId="7" xfId="2" applyNumberFormat="1" applyFont="1" applyBorder="1" applyAlignment="1">
      <alignment horizontal="center" vertical="top" wrapText="1"/>
    </xf>
    <xf numFmtId="4" fontId="5" fillId="0" borderId="7" xfId="2" applyNumberFormat="1" applyFont="1" applyBorder="1" applyAlignment="1">
      <alignment horizontal="right" vertical="top"/>
    </xf>
    <xf numFmtId="4" fontId="5" fillId="0" borderId="6" xfId="2" applyNumberFormat="1" applyFont="1" applyBorder="1" applyAlignment="1">
      <alignment horizontal="left" vertical="top"/>
    </xf>
    <xf numFmtId="0" fontId="24" fillId="0" borderId="0" xfId="0" applyFont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2" xfId="0" applyBorder="1"/>
    <xf numFmtId="0" fontId="22" fillId="0" borderId="4" xfId="0" applyFont="1" applyBorder="1"/>
    <xf numFmtId="0" fontId="25" fillId="0" borderId="4" xfId="0" applyFont="1" applyBorder="1"/>
    <xf numFmtId="0" fontId="22" fillId="0" borderId="0" xfId="0" applyFont="1"/>
    <xf numFmtId="4" fontId="1" fillId="0" borderId="0" xfId="1" applyNumberFormat="1"/>
    <xf numFmtId="0" fontId="23" fillId="0" borderId="4" xfId="0" applyFont="1" applyBorder="1"/>
    <xf numFmtId="0" fontId="22" fillId="0" borderId="7" xfId="0" applyFont="1" applyBorder="1"/>
    <xf numFmtId="49" fontId="15" fillId="0" borderId="6" xfId="3" applyNumberFormat="1" applyFont="1" applyBorder="1" applyAlignment="1">
      <alignment horizontal="center" vertical="top"/>
    </xf>
    <xf numFmtId="0" fontId="4" fillId="0" borderId="4" xfId="2" applyFont="1" applyBorder="1" applyAlignment="1">
      <alignment horizontal="center" vertical="top"/>
    </xf>
    <xf numFmtId="0" fontId="4" fillId="0" borderId="1" xfId="2" applyFont="1" applyBorder="1" applyAlignment="1">
      <alignment horizontal="center" vertical="top"/>
    </xf>
    <xf numFmtId="49" fontId="4" fillId="0" borderId="4" xfId="2" applyNumberFormat="1" applyFont="1" applyBorder="1" applyAlignment="1">
      <alignment horizontal="center" vertical="top"/>
    </xf>
    <xf numFmtId="0" fontId="4" fillId="0" borderId="4" xfId="2" applyFont="1" applyBorder="1" applyAlignment="1">
      <alignment horizontal="center" vertical="top" wrapText="1"/>
    </xf>
    <xf numFmtId="4" fontId="1" fillId="0" borderId="0" xfId="1" applyNumberFormat="1" applyAlignment="1">
      <alignment horizontal="left" vertical="top"/>
    </xf>
    <xf numFmtId="0" fontId="1" fillId="0" borderId="0" xfId="1" applyAlignment="1">
      <alignment horizontal="left"/>
    </xf>
    <xf numFmtId="49" fontId="3" fillId="0" borderId="0" xfId="2" applyNumberFormat="1" applyFont="1" applyAlignment="1">
      <alignment horizontal="center" vertical="top" wrapText="1"/>
    </xf>
    <xf numFmtId="1" fontId="3" fillId="0" borderId="0" xfId="2" applyNumberFormat="1" applyFont="1" applyAlignment="1">
      <alignment horizontal="center" vertical="top" wrapText="1"/>
    </xf>
    <xf numFmtId="0" fontId="23" fillId="0" borderId="9" xfId="0" applyFont="1" applyBorder="1" applyAlignment="1">
      <alignment horizontal="center" wrapText="1"/>
    </xf>
  </cellXfs>
  <cellStyles count="4">
    <cellStyle name="Normalny" xfId="0" builtinId="0"/>
    <cellStyle name="Normalny_nowebUDŻET2015" xfId="2" xr:uid="{BE43113F-67D3-4776-B877-7BEDE0E51A5F}"/>
    <cellStyle name="Normalny_wykonania za III kwartały 08 (wydatki)" xfId="3" xr:uid="{8AA8D9B1-BBAC-4ECA-B0C6-0D140AF66FA1}"/>
    <cellStyle name="Normalny_Zał.1 i Tabela Nr 5.KZ" xfId="1" xr:uid="{D8BCF2D3-5DE4-45BC-A3FB-43D19CCD3B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00F18-5D82-4BCE-AFDB-73803514A291}">
  <sheetPr>
    <pageSetUpPr fitToPage="1"/>
  </sheetPr>
  <dimension ref="A1:K1004"/>
  <sheetViews>
    <sheetView tabSelected="1" view="pageBreakPreview" zoomScaleNormal="100" zoomScaleSheetLayoutView="100" workbookViewId="0">
      <pane ySplit="7" topLeftCell="A457" activePane="bottomLeft" state="frozen"/>
      <selection activeCell="L449" sqref="L449"/>
      <selection pane="bottomLeft" activeCell="F467" sqref="F467"/>
    </sheetView>
  </sheetViews>
  <sheetFormatPr defaultRowHeight="15" x14ac:dyDescent="0.25"/>
  <cols>
    <col min="1" max="1" width="4.28515625" style="1" customWidth="1"/>
    <col min="2" max="2" width="6.42578125" style="2" customWidth="1"/>
    <col min="3" max="3" width="8.85546875" style="3" customWidth="1"/>
    <col min="4" max="4" width="6.28515625" style="4" customWidth="1"/>
    <col min="5" max="5" width="61.28515625" style="1" customWidth="1"/>
    <col min="6" max="6" width="14.28515625" style="1" customWidth="1"/>
    <col min="7" max="7" width="12" style="1" customWidth="1"/>
    <col min="8" max="8" width="11.7109375" style="1" customWidth="1"/>
    <col min="9" max="9" width="12.28515625" style="5" customWidth="1"/>
    <col min="10" max="10" width="15.5703125" style="5" customWidth="1"/>
    <col min="11" max="256" width="9.140625" style="1"/>
    <col min="257" max="257" width="4.28515625" style="1" customWidth="1"/>
    <col min="258" max="258" width="6.42578125" style="1" customWidth="1"/>
    <col min="259" max="259" width="8.85546875" style="1" customWidth="1"/>
    <col min="260" max="260" width="6.28515625" style="1" customWidth="1"/>
    <col min="261" max="261" width="61.28515625" style="1" customWidth="1"/>
    <col min="262" max="262" width="14.28515625" style="1" customWidth="1"/>
    <col min="263" max="263" width="12" style="1" customWidth="1"/>
    <col min="264" max="264" width="11.7109375" style="1" customWidth="1"/>
    <col min="265" max="265" width="12.28515625" style="1" customWidth="1"/>
    <col min="266" max="266" width="15.5703125" style="1" customWidth="1"/>
    <col min="267" max="512" width="9.140625" style="1"/>
    <col min="513" max="513" width="4.28515625" style="1" customWidth="1"/>
    <col min="514" max="514" width="6.42578125" style="1" customWidth="1"/>
    <col min="515" max="515" width="8.85546875" style="1" customWidth="1"/>
    <col min="516" max="516" width="6.28515625" style="1" customWidth="1"/>
    <col min="517" max="517" width="61.28515625" style="1" customWidth="1"/>
    <col min="518" max="518" width="14.28515625" style="1" customWidth="1"/>
    <col min="519" max="519" width="12" style="1" customWidth="1"/>
    <col min="520" max="520" width="11.7109375" style="1" customWidth="1"/>
    <col min="521" max="521" width="12.28515625" style="1" customWidth="1"/>
    <col min="522" max="522" width="15.5703125" style="1" customWidth="1"/>
    <col min="523" max="768" width="9.140625" style="1"/>
    <col min="769" max="769" width="4.28515625" style="1" customWidth="1"/>
    <col min="770" max="770" width="6.42578125" style="1" customWidth="1"/>
    <col min="771" max="771" width="8.85546875" style="1" customWidth="1"/>
    <col min="772" max="772" width="6.28515625" style="1" customWidth="1"/>
    <col min="773" max="773" width="61.28515625" style="1" customWidth="1"/>
    <col min="774" max="774" width="14.28515625" style="1" customWidth="1"/>
    <col min="775" max="775" width="12" style="1" customWidth="1"/>
    <col min="776" max="776" width="11.7109375" style="1" customWidth="1"/>
    <col min="777" max="777" width="12.28515625" style="1" customWidth="1"/>
    <col min="778" max="778" width="15.5703125" style="1" customWidth="1"/>
    <col min="779" max="1024" width="9.140625" style="1"/>
    <col min="1025" max="1025" width="4.28515625" style="1" customWidth="1"/>
    <col min="1026" max="1026" width="6.42578125" style="1" customWidth="1"/>
    <col min="1027" max="1027" width="8.85546875" style="1" customWidth="1"/>
    <col min="1028" max="1028" width="6.28515625" style="1" customWidth="1"/>
    <col min="1029" max="1029" width="61.28515625" style="1" customWidth="1"/>
    <col min="1030" max="1030" width="14.28515625" style="1" customWidth="1"/>
    <col min="1031" max="1031" width="12" style="1" customWidth="1"/>
    <col min="1032" max="1032" width="11.7109375" style="1" customWidth="1"/>
    <col min="1033" max="1033" width="12.28515625" style="1" customWidth="1"/>
    <col min="1034" max="1034" width="15.5703125" style="1" customWidth="1"/>
    <col min="1035" max="1280" width="9.140625" style="1"/>
    <col min="1281" max="1281" width="4.28515625" style="1" customWidth="1"/>
    <col min="1282" max="1282" width="6.42578125" style="1" customWidth="1"/>
    <col min="1283" max="1283" width="8.85546875" style="1" customWidth="1"/>
    <col min="1284" max="1284" width="6.28515625" style="1" customWidth="1"/>
    <col min="1285" max="1285" width="61.28515625" style="1" customWidth="1"/>
    <col min="1286" max="1286" width="14.28515625" style="1" customWidth="1"/>
    <col min="1287" max="1287" width="12" style="1" customWidth="1"/>
    <col min="1288" max="1288" width="11.7109375" style="1" customWidth="1"/>
    <col min="1289" max="1289" width="12.28515625" style="1" customWidth="1"/>
    <col min="1290" max="1290" width="15.5703125" style="1" customWidth="1"/>
    <col min="1291" max="1536" width="9.140625" style="1"/>
    <col min="1537" max="1537" width="4.28515625" style="1" customWidth="1"/>
    <col min="1538" max="1538" width="6.42578125" style="1" customWidth="1"/>
    <col min="1539" max="1539" width="8.85546875" style="1" customWidth="1"/>
    <col min="1540" max="1540" width="6.28515625" style="1" customWidth="1"/>
    <col min="1541" max="1541" width="61.28515625" style="1" customWidth="1"/>
    <col min="1542" max="1542" width="14.28515625" style="1" customWidth="1"/>
    <col min="1543" max="1543" width="12" style="1" customWidth="1"/>
    <col min="1544" max="1544" width="11.7109375" style="1" customWidth="1"/>
    <col min="1545" max="1545" width="12.28515625" style="1" customWidth="1"/>
    <col min="1546" max="1546" width="15.5703125" style="1" customWidth="1"/>
    <col min="1547" max="1792" width="9.140625" style="1"/>
    <col min="1793" max="1793" width="4.28515625" style="1" customWidth="1"/>
    <col min="1794" max="1794" width="6.42578125" style="1" customWidth="1"/>
    <col min="1795" max="1795" width="8.85546875" style="1" customWidth="1"/>
    <col min="1796" max="1796" width="6.28515625" style="1" customWidth="1"/>
    <col min="1797" max="1797" width="61.28515625" style="1" customWidth="1"/>
    <col min="1798" max="1798" width="14.28515625" style="1" customWidth="1"/>
    <col min="1799" max="1799" width="12" style="1" customWidth="1"/>
    <col min="1800" max="1800" width="11.7109375" style="1" customWidth="1"/>
    <col min="1801" max="1801" width="12.28515625" style="1" customWidth="1"/>
    <col min="1802" max="1802" width="15.5703125" style="1" customWidth="1"/>
    <col min="1803" max="2048" width="9.140625" style="1"/>
    <col min="2049" max="2049" width="4.28515625" style="1" customWidth="1"/>
    <col min="2050" max="2050" width="6.42578125" style="1" customWidth="1"/>
    <col min="2051" max="2051" width="8.85546875" style="1" customWidth="1"/>
    <col min="2052" max="2052" width="6.28515625" style="1" customWidth="1"/>
    <col min="2053" max="2053" width="61.28515625" style="1" customWidth="1"/>
    <col min="2054" max="2054" width="14.28515625" style="1" customWidth="1"/>
    <col min="2055" max="2055" width="12" style="1" customWidth="1"/>
    <col min="2056" max="2056" width="11.7109375" style="1" customWidth="1"/>
    <col min="2057" max="2057" width="12.28515625" style="1" customWidth="1"/>
    <col min="2058" max="2058" width="15.5703125" style="1" customWidth="1"/>
    <col min="2059" max="2304" width="9.140625" style="1"/>
    <col min="2305" max="2305" width="4.28515625" style="1" customWidth="1"/>
    <col min="2306" max="2306" width="6.42578125" style="1" customWidth="1"/>
    <col min="2307" max="2307" width="8.85546875" style="1" customWidth="1"/>
    <col min="2308" max="2308" width="6.28515625" style="1" customWidth="1"/>
    <col min="2309" max="2309" width="61.28515625" style="1" customWidth="1"/>
    <col min="2310" max="2310" width="14.28515625" style="1" customWidth="1"/>
    <col min="2311" max="2311" width="12" style="1" customWidth="1"/>
    <col min="2312" max="2312" width="11.7109375" style="1" customWidth="1"/>
    <col min="2313" max="2313" width="12.28515625" style="1" customWidth="1"/>
    <col min="2314" max="2314" width="15.5703125" style="1" customWidth="1"/>
    <col min="2315" max="2560" width="9.140625" style="1"/>
    <col min="2561" max="2561" width="4.28515625" style="1" customWidth="1"/>
    <col min="2562" max="2562" width="6.42578125" style="1" customWidth="1"/>
    <col min="2563" max="2563" width="8.85546875" style="1" customWidth="1"/>
    <col min="2564" max="2564" width="6.28515625" style="1" customWidth="1"/>
    <col min="2565" max="2565" width="61.28515625" style="1" customWidth="1"/>
    <col min="2566" max="2566" width="14.28515625" style="1" customWidth="1"/>
    <col min="2567" max="2567" width="12" style="1" customWidth="1"/>
    <col min="2568" max="2568" width="11.7109375" style="1" customWidth="1"/>
    <col min="2569" max="2569" width="12.28515625" style="1" customWidth="1"/>
    <col min="2570" max="2570" width="15.5703125" style="1" customWidth="1"/>
    <col min="2571" max="2816" width="9.140625" style="1"/>
    <col min="2817" max="2817" width="4.28515625" style="1" customWidth="1"/>
    <col min="2818" max="2818" width="6.42578125" style="1" customWidth="1"/>
    <col min="2819" max="2819" width="8.85546875" style="1" customWidth="1"/>
    <col min="2820" max="2820" width="6.28515625" style="1" customWidth="1"/>
    <col min="2821" max="2821" width="61.28515625" style="1" customWidth="1"/>
    <col min="2822" max="2822" width="14.28515625" style="1" customWidth="1"/>
    <col min="2823" max="2823" width="12" style="1" customWidth="1"/>
    <col min="2824" max="2824" width="11.7109375" style="1" customWidth="1"/>
    <col min="2825" max="2825" width="12.28515625" style="1" customWidth="1"/>
    <col min="2826" max="2826" width="15.5703125" style="1" customWidth="1"/>
    <col min="2827" max="3072" width="9.140625" style="1"/>
    <col min="3073" max="3073" width="4.28515625" style="1" customWidth="1"/>
    <col min="3074" max="3074" width="6.42578125" style="1" customWidth="1"/>
    <col min="3075" max="3075" width="8.85546875" style="1" customWidth="1"/>
    <col min="3076" max="3076" width="6.28515625" style="1" customWidth="1"/>
    <col min="3077" max="3077" width="61.28515625" style="1" customWidth="1"/>
    <col min="3078" max="3078" width="14.28515625" style="1" customWidth="1"/>
    <col min="3079" max="3079" width="12" style="1" customWidth="1"/>
    <col min="3080" max="3080" width="11.7109375" style="1" customWidth="1"/>
    <col min="3081" max="3081" width="12.28515625" style="1" customWidth="1"/>
    <col min="3082" max="3082" width="15.5703125" style="1" customWidth="1"/>
    <col min="3083" max="3328" width="9.140625" style="1"/>
    <col min="3329" max="3329" width="4.28515625" style="1" customWidth="1"/>
    <col min="3330" max="3330" width="6.42578125" style="1" customWidth="1"/>
    <col min="3331" max="3331" width="8.85546875" style="1" customWidth="1"/>
    <col min="3332" max="3332" width="6.28515625" style="1" customWidth="1"/>
    <col min="3333" max="3333" width="61.28515625" style="1" customWidth="1"/>
    <col min="3334" max="3334" width="14.28515625" style="1" customWidth="1"/>
    <col min="3335" max="3335" width="12" style="1" customWidth="1"/>
    <col min="3336" max="3336" width="11.7109375" style="1" customWidth="1"/>
    <col min="3337" max="3337" width="12.28515625" style="1" customWidth="1"/>
    <col min="3338" max="3338" width="15.5703125" style="1" customWidth="1"/>
    <col min="3339" max="3584" width="9.140625" style="1"/>
    <col min="3585" max="3585" width="4.28515625" style="1" customWidth="1"/>
    <col min="3586" max="3586" width="6.42578125" style="1" customWidth="1"/>
    <col min="3587" max="3587" width="8.85546875" style="1" customWidth="1"/>
    <col min="3588" max="3588" width="6.28515625" style="1" customWidth="1"/>
    <col min="3589" max="3589" width="61.28515625" style="1" customWidth="1"/>
    <col min="3590" max="3590" width="14.28515625" style="1" customWidth="1"/>
    <col min="3591" max="3591" width="12" style="1" customWidth="1"/>
    <col min="3592" max="3592" width="11.7109375" style="1" customWidth="1"/>
    <col min="3593" max="3593" width="12.28515625" style="1" customWidth="1"/>
    <col min="3594" max="3594" width="15.5703125" style="1" customWidth="1"/>
    <col min="3595" max="3840" width="9.140625" style="1"/>
    <col min="3841" max="3841" width="4.28515625" style="1" customWidth="1"/>
    <col min="3842" max="3842" width="6.42578125" style="1" customWidth="1"/>
    <col min="3843" max="3843" width="8.85546875" style="1" customWidth="1"/>
    <col min="3844" max="3844" width="6.28515625" style="1" customWidth="1"/>
    <col min="3845" max="3845" width="61.28515625" style="1" customWidth="1"/>
    <col min="3846" max="3846" width="14.28515625" style="1" customWidth="1"/>
    <col min="3847" max="3847" width="12" style="1" customWidth="1"/>
    <col min="3848" max="3848" width="11.7109375" style="1" customWidth="1"/>
    <col min="3849" max="3849" width="12.28515625" style="1" customWidth="1"/>
    <col min="3850" max="3850" width="15.5703125" style="1" customWidth="1"/>
    <col min="3851" max="4096" width="9.140625" style="1"/>
    <col min="4097" max="4097" width="4.28515625" style="1" customWidth="1"/>
    <col min="4098" max="4098" width="6.42578125" style="1" customWidth="1"/>
    <col min="4099" max="4099" width="8.85546875" style="1" customWidth="1"/>
    <col min="4100" max="4100" width="6.28515625" style="1" customWidth="1"/>
    <col min="4101" max="4101" width="61.28515625" style="1" customWidth="1"/>
    <col min="4102" max="4102" width="14.28515625" style="1" customWidth="1"/>
    <col min="4103" max="4103" width="12" style="1" customWidth="1"/>
    <col min="4104" max="4104" width="11.7109375" style="1" customWidth="1"/>
    <col min="4105" max="4105" width="12.28515625" style="1" customWidth="1"/>
    <col min="4106" max="4106" width="15.5703125" style="1" customWidth="1"/>
    <col min="4107" max="4352" width="9.140625" style="1"/>
    <col min="4353" max="4353" width="4.28515625" style="1" customWidth="1"/>
    <col min="4354" max="4354" width="6.42578125" style="1" customWidth="1"/>
    <col min="4355" max="4355" width="8.85546875" style="1" customWidth="1"/>
    <col min="4356" max="4356" width="6.28515625" style="1" customWidth="1"/>
    <col min="4357" max="4357" width="61.28515625" style="1" customWidth="1"/>
    <col min="4358" max="4358" width="14.28515625" style="1" customWidth="1"/>
    <col min="4359" max="4359" width="12" style="1" customWidth="1"/>
    <col min="4360" max="4360" width="11.7109375" style="1" customWidth="1"/>
    <col min="4361" max="4361" width="12.28515625" style="1" customWidth="1"/>
    <col min="4362" max="4362" width="15.5703125" style="1" customWidth="1"/>
    <col min="4363" max="4608" width="9.140625" style="1"/>
    <col min="4609" max="4609" width="4.28515625" style="1" customWidth="1"/>
    <col min="4610" max="4610" width="6.42578125" style="1" customWidth="1"/>
    <col min="4611" max="4611" width="8.85546875" style="1" customWidth="1"/>
    <col min="4612" max="4612" width="6.28515625" style="1" customWidth="1"/>
    <col min="4613" max="4613" width="61.28515625" style="1" customWidth="1"/>
    <col min="4614" max="4614" width="14.28515625" style="1" customWidth="1"/>
    <col min="4615" max="4615" width="12" style="1" customWidth="1"/>
    <col min="4616" max="4616" width="11.7109375" style="1" customWidth="1"/>
    <col min="4617" max="4617" width="12.28515625" style="1" customWidth="1"/>
    <col min="4618" max="4618" width="15.5703125" style="1" customWidth="1"/>
    <col min="4619" max="4864" width="9.140625" style="1"/>
    <col min="4865" max="4865" width="4.28515625" style="1" customWidth="1"/>
    <col min="4866" max="4866" width="6.42578125" style="1" customWidth="1"/>
    <col min="4867" max="4867" width="8.85546875" style="1" customWidth="1"/>
    <col min="4868" max="4868" width="6.28515625" style="1" customWidth="1"/>
    <col min="4869" max="4869" width="61.28515625" style="1" customWidth="1"/>
    <col min="4870" max="4870" width="14.28515625" style="1" customWidth="1"/>
    <col min="4871" max="4871" width="12" style="1" customWidth="1"/>
    <col min="4872" max="4872" width="11.7109375" style="1" customWidth="1"/>
    <col min="4873" max="4873" width="12.28515625" style="1" customWidth="1"/>
    <col min="4874" max="4874" width="15.5703125" style="1" customWidth="1"/>
    <col min="4875" max="5120" width="9.140625" style="1"/>
    <col min="5121" max="5121" width="4.28515625" style="1" customWidth="1"/>
    <col min="5122" max="5122" width="6.42578125" style="1" customWidth="1"/>
    <col min="5123" max="5123" width="8.85546875" style="1" customWidth="1"/>
    <col min="5124" max="5124" width="6.28515625" style="1" customWidth="1"/>
    <col min="5125" max="5125" width="61.28515625" style="1" customWidth="1"/>
    <col min="5126" max="5126" width="14.28515625" style="1" customWidth="1"/>
    <col min="5127" max="5127" width="12" style="1" customWidth="1"/>
    <col min="5128" max="5128" width="11.7109375" style="1" customWidth="1"/>
    <col min="5129" max="5129" width="12.28515625" style="1" customWidth="1"/>
    <col min="5130" max="5130" width="15.5703125" style="1" customWidth="1"/>
    <col min="5131" max="5376" width="9.140625" style="1"/>
    <col min="5377" max="5377" width="4.28515625" style="1" customWidth="1"/>
    <col min="5378" max="5378" width="6.42578125" style="1" customWidth="1"/>
    <col min="5379" max="5379" width="8.85546875" style="1" customWidth="1"/>
    <col min="5380" max="5380" width="6.28515625" style="1" customWidth="1"/>
    <col min="5381" max="5381" width="61.28515625" style="1" customWidth="1"/>
    <col min="5382" max="5382" width="14.28515625" style="1" customWidth="1"/>
    <col min="5383" max="5383" width="12" style="1" customWidth="1"/>
    <col min="5384" max="5384" width="11.7109375" style="1" customWidth="1"/>
    <col min="5385" max="5385" width="12.28515625" style="1" customWidth="1"/>
    <col min="5386" max="5386" width="15.5703125" style="1" customWidth="1"/>
    <col min="5387" max="5632" width="9.140625" style="1"/>
    <col min="5633" max="5633" width="4.28515625" style="1" customWidth="1"/>
    <col min="5634" max="5634" width="6.42578125" style="1" customWidth="1"/>
    <col min="5635" max="5635" width="8.85546875" style="1" customWidth="1"/>
    <col min="5636" max="5636" width="6.28515625" style="1" customWidth="1"/>
    <col min="5637" max="5637" width="61.28515625" style="1" customWidth="1"/>
    <col min="5638" max="5638" width="14.28515625" style="1" customWidth="1"/>
    <col min="5639" max="5639" width="12" style="1" customWidth="1"/>
    <col min="5640" max="5640" width="11.7109375" style="1" customWidth="1"/>
    <col min="5641" max="5641" width="12.28515625" style="1" customWidth="1"/>
    <col min="5642" max="5642" width="15.5703125" style="1" customWidth="1"/>
    <col min="5643" max="5888" width="9.140625" style="1"/>
    <col min="5889" max="5889" width="4.28515625" style="1" customWidth="1"/>
    <col min="5890" max="5890" width="6.42578125" style="1" customWidth="1"/>
    <col min="5891" max="5891" width="8.85546875" style="1" customWidth="1"/>
    <col min="5892" max="5892" width="6.28515625" style="1" customWidth="1"/>
    <col min="5893" max="5893" width="61.28515625" style="1" customWidth="1"/>
    <col min="5894" max="5894" width="14.28515625" style="1" customWidth="1"/>
    <col min="5895" max="5895" width="12" style="1" customWidth="1"/>
    <col min="5896" max="5896" width="11.7109375" style="1" customWidth="1"/>
    <col min="5897" max="5897" width="12.28515625" style="1" customWidth="1"/>
    <col min="5898" max="5898" width="15.5703125" style="1" customWidth="1"/>
    <col min="5899" max="6144" width="9.140625" style="1"/>
    <col min="6145" max="6145" width="4.28515625" style="1" customWidth="1"/>
    <col min="6146" max="6146" width="6.42578125" style="1" customWidth="1"/>
    <col min="6147" max="6147" width="8.85546875" style="1" customWidth="1"/>
    <col min="6148" max="6148" width="6.28515625" style="1" customWidth="1"/>
    <col min="6149" max="6149" width="61.28515625" style="1" customWidth="1"/>
    <col min="6150" max="6150" width="14.28515625" style="1" customWidth="1"/>
    <col min="6151" max="6151" width="12" style="1" customWidth="1"/>
    <col min="6152" max="6152" width="11.7109375" style="1" customWidth="1"/>
    <col min="6153" max="6153" width="12.28515625" style="1" customWidth="1"/>
    <col min="6154" max="6154" width="15.5703125" style="1" customWidth="1"/>
    <col min="6155" max="6400" width="9.140625" style="1"/>
    <col min="6401" max="6401" width="4.28515625" style="1" customWidth="1"/>
    <col min="6402" max="6402" width="6.42578125" style="1" customWidth="1"/>
    <col min="6403" max="6403" width="8.85546875" style="1" customWidth="1"/>
    <col min="6404" max="6404" width="6.28515625" style="1" customWidth="1"/>
    <col min="6405" max="6405" width="61.28515625" style="1" customWidth="1"/>
    <col min="6406" max="6406" width="14.28515625" style="1" customWidth="1"/>
    <col min="6407" max="6407" width="12" style="1" customWidth="1"/>
    <col min="6408" max="6408" width="11.7109375" style="1" customWidth="1"/>
    <col min="6409" max="6409" width="12.28515625" style="1" customWidth="1"/>
    <col min="6410" max="6410" width="15.5703125" style="1" customWidth="1"/>
    <col min="6411" max="6656" width="9.140625" style="1"/>
    <col min="6657" max="6657" width="4.28515625" style="1" customWidth="1"/>
    <col min="6658" max="6658" width="6.42578125" style="1" customWidth="1"/>
    <col min="6659" max="6659" width="8.85546875" style="1" customWidth="1"/>
    <col min="6660" max="6660" width="6.28515625" style="1" customWidth="1"/>
    <col min="6661" max="6661" width="61.28515625" style="1" customWidth="1"/>
    <col min="6662" max="6662" width="14.28515625" style="1" customWidth="1"/>
    <col min="6663" max="6663" width="12" style="1" customWidth="1"/>
    <col min="6664" max="6664" width="11.7109375" style="1" customWidth="1"/>
    <col min="6665" max="6665" width="12.28515625" style="1" customWidth="1"/>
    <col min="6666" max="6666" width="15.5703125" style="1" customWidth="1"/>
    <col min="6667" max="6912" width="9.140625" style="1"/>
    <col min="6913" max="6913" width="4.28515625" style="1" customWidth="1"/>
    <col min="6914" max="6914" width="6.42578125" style="1" customWidth="1"/>
    <col min="6915" max="6915" width="8.85546875" style="1" customWidth="1"/>
    <col min="6916" max="6916" width="6.28515625" style="1" customWidth="1"/>
    <col min="6917" max="6917" width="61.28515625" style="1" customWidth="1"/>
    <col min="6918" max="6918" width="14.28515625" style="1" customWidth="1"/>
    <col min="6919" max="6919" width="12" style="1" customWidth="1"/>
    <col min="6920" max="6920" width="11.7109375" style="1" customWidth="1"/>
    <col min="6921" max="6921" width="12.28515625" style="1" customWidth="1"/>
    <col min="6922" max="6922" width="15.5703125" style="1" customWidth="1"/>
    <col min="6923" max="7168" width="9.140625" style="1"/>
    <col min="7169" max="7169" width="4.28515625" style="1" customWidth="1"/>
    <col min="7170" max="7170" width="6.42578125" style="1" customWidth="1"/>
    <col min="7171" max="7171" width="8.85546875" style="1" customWidth="1"/>
    <col min="7172" max="7172" width="6.28515625" style="1" customWidth="1"/>
    <col min="7173" max="7173" width="61.28515625" style="1" customWidth="1"/>
    <col min="7174" max="7174" width="14.28515625" style="1" customWidth="1"/>
    <col min="7175" max="7175" width="12" style="1" customWidth="1"/>
    <col min="7176" max="7176" width="11.7109375" style="1" customWidth="1"/>
    <col min="7177" max="7177" width="12.28515625" style="1" customWidth="1"/>
    <col min="7178" max="7178" width="15.5703125" style="1" customWidth="1"/>
    <col min="7179" max="7424" width="9.140625" style="1"/>
    <col min="7425" max="7425" width="4.28515625" style="1" customWidth="1"/>
    <col min="7426" max="7426" width="6.42578125" style="1" customWidth="1"/>
    <col min="7427" max="7427" width="8.85546875" style="1" customWidth="1"/>
    <col min="7428" max="7428" width="6.28515625" style="1" customWidth="1"/>
    <col min="7429" max="7429" width="61.28515625" style="1" customWidth="1"/>
    <col min="7430" max="7430" width="14.28515625" style="1" customWidth="1"/>
    <col min="7431" max="7431" width="12" style="1" customWidth="1"/>
    <col min="7432" max="7432" width="11.7109375" style="1" customWidth="1"/>
    <col min="7433" max="7433" width="12.28515625" style="1" customWidth="1"/>
    <col min="7434" max="7434" width="15.5703125" style="1" customWidth="1"/>
    <col min="7435" max="7680" width="9.140625" style="1"/>
    <col min="7681" max="7681" width="4.28515625" style="1" customWidth="1"/>
    <col min="7682" max="7682" width="6.42578125" style="1" customWidth="1"/>
    <col min="7683" max="7683" width="8.85546875" style="1" customWidth="1"/>
    <col min="7684" max="7684" width="6.28515625" style="1" customWidth="1"/>
    <col min="7685" max="7685" width="61.28515625" style="1" customWidth="1"/>
    <col min="7686" max="7686" width="14.28515625" style="1" customWidth="1"/>
    <col min="7687" max="7687" width="12" style="1" customWidth="1"/>
    <col min="7688" max="7688" width="11.7109375" style="1" customWidth="1"/>
    <col min="7689" max="7689" width="12.28515625" style="1" customWidth="1"/>
    <col min="7690" max="7690" width="15.5703125" style="1" customWidth="1"/>
    <col min="7691" max="7936" width="9.140625" style="1"/>
    <col min="7937" max="7937" width="4.28515625" style="1" customWidth="1"/>
    <col min="7938" max="7938" width="6.42578125" style="1" customWidth="1"/>
    <col min="7939" max="7939" width="8.85546875" style="1" customWidth="1"/>
    <col min="7940" max="7940" width="6.28515625" style="1" customWidth="1"/>
    <col min="7941" max="7941" width="61.28515625" style="1" customWidth="1"/>
    <col min="7942" max="7942" width="14.28515625" style="1" customWidth="1"/>
    <col min="7943" max="7943" width="12" style="1" customWidth="1"/>
    <col min="7944" max="7944" width="11.7109375" style="1" customWidth="1"/>
    <col min="7945" max="7945" width="12.28515625" style="1" customWidth="1"/>
    <col min="7946" max="7946" width="15.5703125" style="1" customWidth="1"/>
    <col min="7947" max="8192" width="9.140625" style="1"/>
    <col min="8193" max="8193" width="4.28515625" style="1" customWidth="1"/>
    <col min="8194" max="8194" width="6.42578125" style="1" customWidth="1"/>
    <col min="8195" max="8195" width="8.85546875" style="1" customWidth="1"/>
    <col min="8196" max="8196" width="6.28515625" style="1" customWidth="1"/>
    <col min="8197" max="8197" width="61.28515625" style="1" customWidth="1"/>
    <col min="8198" max="8198" width="14.28515625" style="1" customWidth="1"/>
    <col min="8199" max="8199" width="12" style="1" customWidth="1"/>
    <col min="8200" max="8200" width="11.7109375" style="1" customWidth="1"/>
    <col min="8201" max="8201" width="12.28515625" style="1" customWidth="1"/>
    <col min="8202" max="8202" width="15.5703125" style="1" customWidth="1"/>
    <col min="8203" max="8448" width="9.140625" style="1"/>
    <col min="8449" max="8449" width="4.28515625" style="1" customWidth="1"/>
    <col min="8450" max="8450" width="6.42578125" style="1" customWidth="1"/>
    <col min="8451" max="8451" width="8.85546875" style="1" customWidth="1"/>
    <col min="8452" max="8452" width="6.28515625" style="1" customWidth="1"/>
    <col min="8453" max="8453" width="61.28515625" style="1" customWidth="1"/>
    <col min="8454" max="8454" width="14.28515625" style="1" customWidth="1"/>
    <col min="8455" max="8455" width="12" style="1" customWidth="1"/>
    <col min="8456" max="8456" width="11.7109375" style="1" customWidth="1"/>
    <col min="8457" max="8457" width="12.28515625" style="1" customWidth="1"/>
    <col min="8458" max="8458" width="15.5703125" style="1" customWidth="1"/>
    <col min="8459" max="8704" width="9.140625" style="1"/>
    <col min="8705" max="8705" width="4.28515625" style="1" customWidth="1"/>
    <col min="8706" max="8706" width="6.42578125" style="1" customWidth="1"/>
    <col min="8707" max="8707" width="8.85546875" style="1" customWidth="1"/>
    <col min="8708" max="8708" width="6.28515625" style="1" customWidth="1"/>
    <col min="8709" max="8709" width="61.28515625" style="1" customWidth="1"/>
    <col min="8710" max="8710" width="14.28515625" style="1" customWidth="1"/>
    <col min="8711" max="8711" width="12" style="1" customWidth="1"/>
    <col min="8712" max="8712" width="11.7109375" style="1" customWidth="1"/>
    <col min="8713" max="8713" width="12.28515625" style="1" customWidth="1"/>
    <col min="8714" max="8714" width="15.5703125" style="1" customWidth="1"/>
    <col min="8715" max="8960" width="9.140625" style="1"/>
    <col min="8961" max="8961" width="4.28515625" style="1" customWidth="1"/>
    <col min="8962" max="8962" width="6.42578125" style="1" customWidth="1"/>
    <col min="8963" max="8963" width="8.85546875" style="1" customWidth="1"/>
    <col min="8964" max="8964" width="6.28515625" style="1" customWidth="1"/>
    <col min="8965" max="8965" width="61.28515625" style="1" customWidth="1"/>
    <col min="8966" max="8966" width="14.28515625" style="1" customWidth="1"/>
    <col min="8967" max="8967" width="12" style="1" customWidth="1"/>
    <col min="8968" max="8968" width="11.7109375" style="1" customWidth="1"/>
    <col min="8969" max="8969" width="12.28515625" style="1" customWidth="1"/>
    <col min="8970" max="8970" width="15.5703125" style="1" customWidth="1"/>
    <col min="8971" max="9216" width="9.140625" style="1"/>
    <col min="9217" max="9217" width="4.28515625" style="1" customWidth="1"/>
    <col min="9218" max="9218" width="6.42578125" style="1" customWidth="1"/>
    <col min="9219" max="9219" width="8.85546875" style="1" customWidth="1"/>
    <col min="9220" max="9220" width="6.28515625" style="1" customWidth="1"/>
    <col min="9221" max="9221" width="61.28515625" style="1" customWidth="1"/>
    <col min="9222" max="9222" width="14.28515625" style="1" customWidth="1"/>
    <col min="9223" max="9223" width="12" style="1" customWidth="1"/>
    <col min="9224" max="9224" width="11.7109375" style="1" customWidth="1"/>
    <col min="9225" max="9225" width="12.28515625" style="1" customWidth="1"/>
    <col min="9226" max="9226" width="15.5703125" style="1" customWidth="1"/>
    <col min="9227" max="9472" width="9.140625" style="1"/>
    <col min="9473" max="9473" width="4.28515625" style="1" customWidth="1"/>
    <col min="9474" max="9474" width="6.42578125" style="1" customWidth="1"/>
    <col min="9475" max="9475" width="8.85546875" style="1" customWidth="1"/>
    <col min="9476" max="9476" width="6.28515625" style="1" customWidth="1"/>
    <col min="9477" max="9477" width="61.28515625" style="1" customWidth="1"/>
    <col min="9478" max="9478" width="14.28515625" style="1" customWidth="1"/>
    <col min="9479" max="9479" width="12" style="1" customWidth="1"/>
    <col min="9480" max="9480" width="11.7109375" style="1" customWidth="1"/>
    <col min="9481" max="9481" width="12.28515625" style="1" customWidth="1"/>
    <col min="9482" max="9482" width="15.5703125" style="1" customWidth="1"/>
    <col min="9483" max="9728" width="9.140625" style="1"/>
    <col min="9729" max="9729" width="4.28515625" style="1" customWidth="1"/>
    <col min="9730" max="9730" width="6.42578125" style="1" customWidth="1"/>
    <col min="9731" max="9731" width="8.85546875" style="1" customWidth="1"/>
    <col min="9732" max="9732" width="6.28515625" style="1" customWidth="1"/>
    <col min="9733" max="9733" width="61.28515625" style="1" customWidth="1"/>
    <col min="9734" max="9734" width="14.28515625" style="1" customWidth="1"/>
    <col min="9735" max="9735" width="12" style="1" customWidth="1"/>
    <col min="9736" max="9736" width="11.7109375" style="1" customWidth="1"/>
    <col min="9737" max="9737" width="12.28515625" style="1" customWidth="1"/>
    <col min="9738" max="9738" width="15.5703125" style="1" customWidth="1"/>
    <col min="9739" max="9984" width="9.140625" style="1"/>
    <col min="9985" max="9985" width="4.28515625" style="1" customWidth="1"/>
    <col min="9986" max="9986" width="6.42578125" style="1" customWidth="1"/>
    <col min="9987" max="9987" width="8.85546875" style="1" customWidth="1"/>
    <col min="9988" max="9988" width="6.28515625" style="1" customWidth="1"/>
    <col min="9989" max="9989" width="61.28515625" style="1" customWidth="1"/>
    <col min="9990" max="9990" width="14.28515625" style="1" customWidth="1"/>
    <col min="9991" max="9991" width="12" style="1" customWidth="1"/>
    <col min="9992" max="9992" width="11.7109375" style="1" customWidth="1"/>
    <col min="9993" max="9993" width="12.28515625" style="1" customWidth="1"/>
    <col min="9994" max="9994" width="15.5703125" style="1" customWidth="1"/>
    <col min="9995" max="10240" width="9.140625" style="1"/>
    <col min="10241" max="10241" width="4.28515625" style="1" customWidth="1"/>
    <col min="10242" max="10242" width="6.42578125" style="1" customWidth="1"/>
    <col min="10243" max="10243" width="8.85546875" style="1" customWidth="1"/>
    <col min="10244" max="10244" width="6.28515625" style="1" customWidth="1"/>
    <col min="10245" max="10245" width="61.28515625" style="1" customWidth="1"/>
    <col min="10246" max="10246" width="14.28515625" style="1" customWidth="1"/>
    <col min="10247" max="10247" width="12" style="1" customWidth="1"/>
    <col min="10248" max="10248" width="11.7109375" style="1" customWidth="1"/>
    <col min="10249" max="10249" width="12.28515625" style="1" customWidth="1"/>
    <col min="10250" max="10250" width="15.5703125" style="1" customWidth="1"/>
    <col min="10251" max="10496" width="9.140625" style="1"/>
    <col min="10497" max="10497" width="4.28515625" style="1" customWidth="1"/>
    <col min="10498" max="10498" width="6.42578125" style="1" customWidth="1"/>
    <col min="10499" max="10499" width="8.85546875" style="1" customWidth="1"/>
    <col min="10500" max="10500" width="6.28515625" style="1" customWidth="1"/>
    <col min="10501" max="10501" width="61.28515625" style="1" customWidth="1"/>
    <col min="10502" max="10502" width="14.28515625" style="1" customWidth="1"/>
    <col min="10503" max="10503" width="12" style="1" customWidth="1"/>
    <col min="10504" max="10504" width="11.7109375" style="1" customWidth="1"/>
    <col min="10505" max="10505" width="12.28515625" style="1" customWidth="1"/>
    <col min="10506" max="10506" width="15.5703125" style="1" customWidth="1"/>
    <col min="10507" max="10752" width="9.140625" style="1"/>
    <col min="10753" max="10753" width="4.28515625" style="1" customWidth="1"/>
    <col min="10754" max="10754" width="6.42578125" style="1" customWidth="1"/>
    <col min="10755" max="10755" width="8.85546875" style="1" customWidth="1"/>
    <col min="10756" max="10756" width="6.28515625" style="1" customWidth="1"/>
    <col min="10757" max="10757" width="61.28515625" style="1" customWidth="1"/>
    <col min="10758" max="10758" width="14.28515625" style="1" customWidth="1"/>
    <col min="10759" max="10759" width="12" style="1" customWidth="1"/>
    <col min="10760" max="10760" width="11.7109375" style="1" customWidth="1"/>
    <col min="10761" max="10761" width="12.28515625" style="1" customWidth="1"/>
    <col min="10762" max="10762" width="15.5703125" style="1" customWidth="1"/>
    <col min="10763" max="11008" width="9.140625" style="1"/>
    <col min="11009" max="11009" width="4.28515625" style="1" customWidth="1"/>
    <col min="11010" max="11010" width="6.42578125" style="1" customWidth="1"/>
    <col min="11011" max="11011" width="8.85546875" style="1" customWidth="1"/>
    <col min="11012" max="11012" width="6.28515625" style="1" customWidth="1"/>
    <col min="11013" max="11013" width="61.28515625" style="1" customWidth="1"/>
    <col min="11014" max="11014" width="14.28515625" style="1" customWidth="1"/>
    <col min="11015" max="11015" width="12" style="1" customWidth="1"/>
    <col min="11016" max="11016" width="11.7109375" style="1" customWidth="1"/>
    <col min="11017" max="11017" width="12.28515625" style="1" customWidth="1"/>
    <col min="11018" max="11018" width="15.5703125" style="1" customWidth="1"/>
    <col min="11019" max="11264" width="9.140625" style="1"/>
    <col min="11265" max="11265" width="4.28515625" style="1" customWidth="1"/>
    <col min="11266" max="11266" width="6.42578125" style="1" customWidth="1"/>
    <col min="11267" max="11267" width="8.85546875" style="1" customWidth="1"/>
    <col min="11268" max="11268" width="6.28515625" style="1" customWidth="1"/>
    <col min="11269" max="11269" width="61.28515625" style="1" customWidth="1"/>
    <col min="11270" max="11270" width="14.28515625" style="1" customWidth="1"/>
    <col min="11271" max="11271" width="12" style="1" customWidth="1"/>
    <col min="11272" max="11272" width="11.7109375" style="1" customWidth="1"/>
    <col min="11273" max="11273" width="12.28515625" style="1" customWidth="1"/>
    <col min="11274" max="11274" width="15.5703125" style="1" customWidth="1"/>
    <col min="11275" max="11520" width="9.140625" style="1"/>
    <col min="11521" max="11521" width="4.28515625" style="1" customWidth="1"/>
    <col min="11522" max="11522" width="6.42578125" style="1" customWidth="1"/>
    <col min="11523" max="11523" width="8.85546875" style="1" customWidth="1"/>
    <col min="11524" max="11524" width="6.28515625" style="1" customWidth="1"/>
    <col min="11525" max="11525" width="61.28515625" style="1" customWidth="1"/>
    <col min="11526" max="11526" width="14.28515625" style="1" customWidth="1"/>
    <col min="11527" max="11527" width="12" style="1" customWidth="1"/>
    <col min="11528" max="11528" width="11.7109375" style="1" customWidth="1"/>
    <col min="11529" max="11529" width="12.28515625" style="1" customWidth="1"/>
    <col min="11530" max="11530" width="15.5703125" style="1" customWidth="1"/>
    <col min="11531" max="11776" width="9.140625" style="1"/>
    <col min="11777" max="11777" width="4.28515625" style="1" customWidth="1"/>
    <col min="11778" max="11778" width="6.42578125" style="1" customWidth="1"/>
    <col min="11779" max="11779" width="8.85546875" style="1" customWidth="1"/>
    <col min="11780" max="11780" width="6.28515625" style="1" customWidth="1"/>
    <col min="11781" max="11781" width="61.28515625" style="1" customWidth="1"/>
    <col min="11782" max="11782" width="14.28515625" style="1" customWidth="1"/>
    <col min="11783" max="11783" width="12" style="1" customWidth="1"/>
    <col min="11784" max="11784" width="11.7109375" style="1" customWidth="1"/>
    <col min="11785" max="11785" width="12.28515625" style="1" customWidth="1"/>
    <col min="11786" max="11786" width="15.5703125" style="1" customWidth="1"/>
    <col min="11787" max="12032" width="9.140625" style="1"/>
    <col min="12033" max="12033" width="4.28515625" style="1" customWidth="1"/>
    <col min="12034" max="12034" width="6.42578125" style="1" customWidth="1"/>
    <col min="12035" max="12035" width="8.85546875" style="1" customWidth="1"/>
    <col min="12036" max="12036" width="6.28515625" style="1" customWidth="1"/>
    <col min="12037" max="12037" width="61.28515625" style="1" customWidth="1"/>
    <col min="12038" max="12038" width="14.28515625" style="1" customWidth="1"/>
    <col min="12039" max="12039" width="12" style="1" customWidth="1"/>
    <col min="12040" max="12040" width="11.7109375" style="1" customWidth="1"/>
    <col min="12041" max="12041" width="12.28515625" style="1" customWidth="1"/>
    <col min="12042" max="12042" width="15.5703125" style="1" customWidth="1"/>
    <col min="12043" max="12288" width="9.140625" style="1"/>
    <col min="12289" max="12289" width="4.28515625" style="1" customWidth="1"/>
    <col min="12290" max="12290" width="6.42578125" style="1" customWidth="1"/>
    <col min="12291" max="12291" width="8.85546875" style="1" customWidth="1"/>
    <col min="12292" max="12292" width="6.28515625" style="1" customWidth="1"/>
    <col min="12293" max="12293" width="61.28515625" style="1" customWidth="1"/>
    <col min="12294" max="12294" width="14.28515625" style="1" customWidth="1"/>
    <col min="12295" max="12295" width="12" style="1" customWidth="1"/>
    <col min="12296" max="12296" width="11.7109375" style="1" customWidth="1"/>
    <col min="12297" max="12297" width="12.28515625" style="1" customWidth="1"/>
    <col min="12298" max="12298" width="15.5703125" style="1" customWidth="1"/>
    <col min="12299" max="12544" width="9.140625" style="1"/>
    <col min="12545" max="12545" width="4.28515625" style="1" customWidth="1"/>
    <col min="12546" max="12546" width="6.42578125" style="1" customWidth="1"/>
    <col min="12547" max="12547" width="8.85546875" style="1" customWidth="1"/>
    <col min="12548" max="12548" width="6.28515625" style="1" customWidth="1"/>
    <col min="12549" max="12549" width="61.28515625" style="1" customWidth="1"/>
    <col min="12550" max="12550" width="14.28515625" style="1" customWidth="1"/>
    <col min="12551" max="12551" width="12" style="1" customWidth="1"/>
    <col min="12552" max="12552" width="11.7109375" style="1" customWidth="1"/>
    <col min="12553" max="12553" width="12.28515625" style="1" customWidth="1"/>
    <col min="12554" max="12554" width="15.5703125" style="1" customWidth="1"/>
    <col min="12555" max="12800" width="9.140625" style="1"/>
    <col min="12801" max="12801" width="4.28515625" style="1" customWidth="1"/>
    <col min="12802" max="12802" width="6.42578125" style="1" customWidth="1"/>
    <col min="12803" max="12803" width="8.85546875" style="1" customWidth="1"/>
    <col min="12804" max="12804" width="6.28515625" style="1" customWidth="1"/>
    <col min="12805" max="12805" width="61.28515625" style="1" customWidth="1"/>
    <col min="12806" max="12806" width="14.28515625" style="1" customWidth="1"/>
    <col min="12807" max="12807" width="12" style="1" customWidth="1"/>
    <col min="12808" max="12808" width="11.7109375" style="1" customWidth="1"/>
    <col min="12809" max="12809" width="12.28515625" style="1" customWidth="1"/>
    <col min="12810" max="12810" width="15.5703125" style="1" customWidth="1"/>
    <col min="12811" max="13056" width="9.140625" style="1"/>
    <col min="13057" max="13057" width="4.28515625" style="1" customWidth="1"/>
    <col min="13058" max="13058" width="6.42578125" style="1" customWidth="1"/>
    <col min="13059" max="13059" width="8.85546875" style="1" customWidth="1"/>
    <col min="13060" max="13060" width="6.28515625" style="1" customWidth="1"/>
    <col min="13061" max="13061" width="61.28515625" style="1" customWidth="1"/>
    <col min="13062" max="13062" width="14.28515625" style="1" customWidth="1"/>
    <col min="13063" max="13063" width="12" style="1" customWidth="1"/>
    <col min="13064" max="13064" width="11.7109375" style="1" customWidth="1"/>
    <col min="13065" max="13065" width="12.28515625" style="1" customWidth="1"/>
    <col min="13066" max="13066" width="15.5703125" style="1" customWidth="1"/>
    <col min="13067" max="13312" width="9.140625" style="1"/>
    <col min="13313" max="13313" width="4.28515625" style="1" customWidth="1"/>
    <col min="13314" max="13314" width="6.42578125" style="1" customWidth="1"/>
    <col min="13315" max="13315" width="8.85546875" style="1" customWidth="1"/>
    <col min="13316" max="13316" width="6.28515625" style="1" customWidth="1"/>
    <col min="13317" max="13317" width="61.28515625" style="1" customWidth="1"/>
    <col min="13318" max="13318" width="14.28515625" style="1" customWidth="1"/>
    <col min="13319" max="13319" width="12" style="1" customWidth="1"/>
    <col min="13320" max="13320" width="11.7109375" style="1" customWidth="1"/>
    <col min="13321" max="13321" width="12.28515625" style="1" customWidth="1"/>
    <col min="13322" max="13322" width="15.5703125" style="1" customWidth="1"/>
    <col min="13323" max="13568" width="9.140625" style="1"/>
    <col min="13569" max="13569" width="4.28515625" style="1" customWidth="1"/>
    <col min="13570" max="13570" width="6.42578125" style="1" customWidth="1"/>
    <col min="13571" max="13571" width="8.85546875" style="1" customWidth="1"/>
    <col min="13572" max="13572" width="6.28515625" style="1" customWidth="1"/>
    <col min="13573" max="13573" width="61.28515625" style="1" customWidth="1"/>
    <col min="13574" max="13574" width="14.28515625" style="1" customWidth="1"/>
    <col min="13575" max="13575" width="12" style="1" customWidth="1"/>
    <col min="13576" max="13576" width="11.7109375" style="1" customWidth="1"/>
    <col min="13577" max="13577" width="12.28515625" style="1" customWidth="1"/>
    <col min="13578" max="13578" width="15.5703125" style="1" customWidth="1"/>
    <col min="13579" max="13824" width="9.140625" style="1"/>
    <col min="13825" max="13825" width="4.28515625" style="1" customWidth="1"/>
    <col min="13826" max="13826" width="6.42578125" style="1" customWidth="1"/>
    <col min="13827" max="13827" width="8.85546875" style="1" customWidth="1"/>
    <col min="13828" max="13828" width="6.28515625" style="1" customWidth="1"/>
    <col min="13829" max="13829" width="61.28515625" style="1" customWidth="1"/>
    <col min="13830" max="13830" width="14.28515625" style="1" customWidth="1"/>
    <col min="13831" max="13831" width="12" style="1" customWidth="1"/>
    <col min="13832" max="13832" width="11.7109375" style="1" customWidth="1"/>
    <col min="13833" max="13833" width="12.28515625" style="1" customWidth="1"/>
    <col min="13834" max="13834" width="15.5703125" style="1" customWidth="1"/>
    <col min="13835" max="14080" width="9.140625" style="1"/>
    <col min="14081" max="14081" width="4.28515625" style="1" customWidth="1"/>
    <col min="14082" max="14082" width="6.42578125" style="1" customWidth="1"/>
    <col min="14083" max="14083" width="8.85546875" style="1" customWidth="1"/>
    <col min="14084" max="14084" width="6.28515625" style="1" customWidth="1"/>
    <col min="14085" max="14085" width="61.28515625" style="1" customWidth="1"/>
    <col min="14086" max="14086" width="14.28515625" style="1" customWidth="1"/>
    <col min="14087" max="14087" width="12" style="1" customWidth="1"/>
    <col min="14088" max="14088" width="11.7109375" style="1" customWidth="1"/>
    <col min="14089" max="14089" width="12.28515625" style="1" customWidth="1"/>
    <col min="14090" max="14090" width="15.5703125" style="1" customWidth="1"/>
    <col min="14091" max="14336" width="9.140625" style="1"/>
    <col min="14337" max="14337" width="4.28515625" style="1" customWidth="1"/>
    <col min="14338" max="14338" width="6.42578125" style="1" customWidth="1"/>
    <col min="14339" max="14339" width="8.85546875" style="1" customWidth="1"/>
    <col min="14340" max="14340" width="6.28515625" style="1" customWidth="1"/>
    <col min="14341" max="14341" width="61.28515625" style="1" customWidth="1"/>
    <col min="14342" max="14342" width="14.28515625" style="1" customWidth="1"/>
    <col min="14343" max="14343" width="12" style="1" customWidth="1"/>
    <col min="14344" max="14344" width="11.7109375" style="1" customWidth="1"/>
    <col min="14345" max="14345" width="12.28515625" style="1" customWidth="1"/>
    <col min="14346" max="14346" width="15.5703125" style="1" customWidth="1"/>
    <col min="14347" max="14592" width="9.140625" style="1"/>
    <col min="14593" max="14593" width="4.28515625" style="1" customWidth="1"/>
    <col min="14594" max="14594" width="6.42578125" style="1" customWidth="1"/>
    <col min="14595" max="14595" width="8.85546875" style="1" customWidth="1"/>
    <col min="14596" max="14596" width="6.28515625" style="1" customWidth="1"/>
    <col min="14597" max="14597" width="61.28515625" style="1" customWidth="1"/>
    <col min="14598" max="14598" width="14.28515625" style="1" customWidth="1"/>
    <col min="14599" max="14599" width="12" style="1" customWidth="1"/>
    <col min="14600" max="14600" width="11.7109375" style="1" customWidth="1"/>
    <col min="14601" max="14601" width="12.28515625" style="1" customWidth="1"/>
    <col min="14602" max="14602" width="15.5703125" style="1" customWidth="1"/>
    <col min="14603" max="14848" width="9.140625" style="1"/>
    <col min="14849" max="14849" width="4.28515625" style="1" customWidth="1"/>
    <col min="14850" max="14850" width="6.42578125" style="1" customWidth="1"/>
    <col min="14851" max="14851" width="8.85546875" style="1" customWidth="1"/>
    <col min="14852" max="14852" width="6.28515625" style="1" customWidth="1"/>
    <col min="14853" max="14853" width="61.28515625" style="1" customWidth="1"/>
    <col min="14854" max="14854" width="14.28515625" style="1" customWidth="1"/>
    <col min="14855" max="14855" width="12" style="1" customWidth="1"/>
    <col min="14856" max="14856" width="11.7109375" style="1" customWidth="1"/>
    <col min="14857" max="14857" width="12.28515625" style="1" customWidth="1"/>
    <col min="14858" max="14858" width="15.5703125" style="1" customWidth="1"/>
    <col min="14859" max="15104" width="9.140625" style="1"/>
    <col min="15105" max="15105" width="4.28515625" style="1" customWidth="1"/>
    <col min="15106" max="15106" width="6.42578125" style="1" customWidth="1"/>
    <col min="15107" max="15107" width="8.85546875" style="1" customWidth="1"/>
    <col min="15108" max="15108" width="6.28515625" style="1" customWidth="1"/>
    <col min="15109" max="15109" width="61.28515625" style="1" customWidth="1"/>
    <col min="15110" max="15110" width="14.28515625" style="1" customWidth="1"/>
    <col min="15111" max="15111" width="12" style="1" customWidth="1"/>
    <col min="15112" max="15112" width="11.7109375" style="1" customWidth="1"/>
    <col min="15113" max="15113" width="12.28515625" style="1" customWidth="1"/>
    <col min="15114" max="15114" width="15.5703125" style="1" customWidth="1"/>
    <col min="15115" max="15360" width="9.140625" style="1"/>
    <col min="15361" max="15361" width="4.28515625" style="1" customWidth="1"/>
    <col min="15362" max="15362" width="6.42578125" style="1" customWidth="1"/>
    <col min="15363" max="15363" width="8.85546875" style="1" customWidth="1"/>
    <col min="15364" max="15364" width="6.28515625" style="1" customWidth="1"/>
    <col min="15365" max="15365" width="61.28515625" style="1" customWidth="1"/>
    <col min="15366" max="15366" width="14.28515625" style="1" customWidth="1"/>
    <col min="15367" max="15367" width="12" style="1" customWidth="1"/>
    <col min="15368" max="15368" width="11.7109375" style="1" customWidth="1"/>
    <col min="15369" max="15369" width="12.28515625" style="1" customWidth="1"/>
    <col min="15370" max="15370" width="15.5703125" style="1" customWidth="1"/>
    <col min="15371" max="15616" width="9.140625" style="1"/>
    <col min="15617" max="15617" width="4.28515625" style="1" customWidth="1"/>
    <col min="15618" max="15618" width="6.42578125" style="1" customWidth="1"/>
    <col min="15619" max="15619" width="8.85546875" style="1" customWidth="1"/>
    <col min="15620" max="15620" width="6.28515625" style="1" customWidth="1"/>
    <col min="15621" max="15621" width="61.28515625" style="1" customWidth="1"/>
    <col min="15622" max="15622" width="14.28515625" style="1" customWidth="1"/>
    <col min="15623" max="15623" width="12" style="1" customWidth="1"/>
    <col min="15624" max="15624" width="11.7109375" style="1" customWidth="1"/>
    <col min="15625" max="15625" width="12.28515625" style="1" customWidth="1"/>
    <col min="15626" max="15626" width="15.5703125" style="1" customWidth="1"/>
    <col min="15627" max="15872" width="9.140625" style="1"/>
    <col min="15873" max="15873" width="4.28515625" style="1" customWidth="1"/>
    <col min="15874" max="15874" width="6.42578125" style="1" customWidth="1"/>
    <col min="15875" max="15875" width="8.85546875" style="1" customWidth="1"/>
    <col min="15876" max="15876" width="6.28515625" style="1" customWidth="1"/>
    <col min="15877" max="15877" width="61.28515625" style="1" customWidth="1"/>
    <col min="15878" max="15878" width="14.28515625" style="1" customWidth="1"/>
    <col min="15879" max="15879" width="12" style="1" customWidth="1"/>
    <col min="15880" max="15880" width="11.7109375" style="1" customWidth="1"/>
    <col min="15881" max="15881" width="12.28515625" style="1" customWidth="1"/>
    <col min="15882" max="15882" width="15.5703125" style="1" customWidth="1"/>
    <col min="15883" max="16128" width="9.140625" style="1"/>
    <col min="16129" max="16129" width="4.28515625" style="1" customWidth="1"/>
    <col min="16130" max="16130" width="6.42578125" style="1" customWidth="1"/>
    <col min="16131" max="16131" width="8.85546875" style="1" customWidth="1"/>
    <col min="16132" max="16132" width="6.28515625" style="1" customWidth="1"/>
    <col min="16133" max="16133" width="61.28515625" style="1" customWidth="1"/>
    <col min="16134" max="16134" width="14.28515625" style="1" customWidth="1"/>
    <col min="16135" max="16135" width="12" style="1" customWidth="1"/>
    <col min="16136" max="16136" width="11.7109375" style="1" customWidth="1"/>
    <col min="16137" max="16137" width="12.28515625" style="1" customWidth="1"/>
    <col min="16138" max="16138" width="15.5703125" style="1" customWidth="1"/>
    <col min="16139" max="16384" width="9.140625" style="1"/>
  </cols>
  <sheetData>
    <row r="1" spans="1:11" x14ac:dyDescent="0.25">
      <c r="G1" s="190" t="s">
        <v>374</v>
      </c>
      <c r="H1" s="190"/>
      <c r="I1" s="190"/>
      <c r="J1" s="190"/>
    </row>
    <row r="2" spans="1:11" x14ac:dyDescent="0.25">
      <c r="G2" s="191" t="s">
        <v>366</v>
      </c>
      <c r="H2" s="191"/>
      <c r="I2" s="191"/>
      <c r="J2" s="191"/>
    </row>
    <row r="3" spans="1:11" x14ac:dyDescent="0.25">
      <c r="G3" s="191" t="s">
        <v>0</v>
      </c>
      <c r="H3" s="191"/>
      <c r="I3" s="191"/>
      <c r="J3" s="191"/>
    </row>
    <row r="4" spans="1:11" ht="15.6" customHeight="1" x14ac:dyDescent="0.25">
      <c r="A4" s="192" t="s">
        <v>1</v>
      </c>
      <c r="B4" s="192"/>
      <c r="C4" s="192"/>
      <c r="D4" s="193"/>
      <c r="E4" s="192"/>
      <c r="F4" s="192"/>
      <c r="G4" s="192"/>
      <c r="H4" s="192"/>
      <c r="K4" s="6" t="s">
        <v>2</v>
      </c>
    </row>
    <row r="5" spans="1:11" x14ac:dyDescent="0.25">
      <c r="A5" s="7"/>
      <c r="B5" s="8"/>
      <c r="C5" s="8"/>
      <c r="D5" s="9"/>
      <c r="E5" s="10"/>
      <c r="F5" s="11"/>
      <c r="G5" s="12"/>
      <c r="H5" s="12"/>
      <c r="K5" s="1" t="s">
        <v>3</v>
      </c>
    </row>
    <row r="6" spans="1:11" ht="30" x14ac:dyDescent="0.25">
      <c r="A6" s="13" t="s">
        <v>4</v>
      </c>
      <c r="B6" s="14" t="s">
        <v>5</v>
      </c>
      <c r="C6" s="14" t="s">
        <v>6</v>
      </c>
      <c r="D6" s="15" t="s">
        <v>7</v>
      </c>
      <c r="E6" s="16" t="s">
        <v>8</v>
      </c>
      <c r="F6" s="17" t="s">
        <v>9</v>
      </c>
      <c r="G6" s="18" t="s">
        <v>10</v>
      </c>
      <c r="H6" s="16" t="s">
        <v>11</v>
      </c>
      <c r="I6" s="19" t="s">
        <v>12</v>
      </c>
      <c r="J6" s="20" t="s">
        <v>13</v>
      </c>
    </row>
    <row r="7" spans="1:11" x14ac:dyDescent="0.25">
      <c r="A7" s="13">
        <v>1</v>
      </c>
      <c r="B7" s="14">
        <v>2</v>
      </c>
      <c r="C7" s="14">
        <v>3</v>
      </c>
      <c r="D7" s="15">
        <v>4</v>
      </c>
      <c r="E7" s="13">
        <v>5</v>
      </c>
      <c r="F7" s="13">
        <v>6</v>
      </c>
      <c r="G7" s="13">
        <v>7</v>
      </c>
      <c r="H7" s="13">
        <v>8</v>
      </c>
      <c r="I7" s="21">
        <v>7</v>
      </c>
      <c r="J7" s="22">
        <v>8</v>
      </c>
    </row>
    <row r="8" spans="1:11" s="25" customFormat="1" x14ac:dyDescent="0.25">
      <c r="A8" s="23">
        <v>1</v>
      </c>
      <c r="B8" s="188" t="s">
        <v>14</v>
      </c>
      <c r="C8" s="188"/>
      <c r="D8" s="188"/>
      <c r="E8" s="188"/>
      <c r="F8" s="24">
        <f>G8+H8</f>
        <v>44200</v>
      </c>
      <c r="G8" s="24">
        <f>G9+G14+G19+G45+G34+G29</f>
        <v>44200</v>
      </c>
      <c r="H8" s="24">
        <f>H9+H14+H19+H45+H34</f>
        <v>0</v>
      </c>
      <c r="I8" s="24">
        <f>I9+I14+I19+I29+I34+I45</f>
        <v>0</v>
      </c>
      <c r="J8" s="24">
        <f>J9+J14+J19+J45+J34+J29</f>
        <v>44200</v>
      </c>
    </row>
    <row r="9" spans="1:11" s="25" customFormat="1" x14ac:dyDescent="0.25">
      <c r="A9" s="26"/>
      <c r="B9" s="27">
        <v>754</v>
      </c>
      <c r="C9" s="14"/>
      <c r="D9" s="15"/>
      <c r="E9" s="28" t="s">
        <v>15</v>
      </c>
      <c r="F9" s="29">
        <f>G9+H9</f>
        <v>18370</v>
      </c>
      <c r="G9" s="29">
        <f t="shared" ref="G9:J10" si="0">G10</f>
        <v>18370</v>
      </c>
      <c r="H9" s="29">
        <f t="shared" si="0"/>
        <v>0</v>
      </c>
      <c r="I9" s="29">
        <f t="shared" si="0"/>
        <v>0</v>
      </c>
      <c r="J9" s="29">
        <f t="shared" si="0"/>
        <v>18370</v>
      </c>
    </row>
    <row r="10" spans="1:11" s="36" customFormat="1" x14ac:dyDescent="0.25">
      <c r="A10" s="30"/>
      <c r="B10" s="31"/>
      <c r="C10" s="32" t="s">
        <v>16</v>
      </c>
      <c r="D10" s="33"/>
      <c r="E10" s="34" t="s">
        <v>17</v>
      </c>
      <c r="F10" s="35">
        <f>G10+H10</f>
        <v>18370</v>
      </c>
      <c r="G10" s="35">
        <f t="shared" si="0"/>
        <v>18370</v>
      </c>
      <c r="H10" s="35">
        <f t="shared" si="0"/>
        <v>0</v>
      </c>
      <c r="I10" s="35">
        <f t="shared" si="0"/>
        <v>0</v>
      </c>
      <c r="J10" s="35">
        <f t="shared" si="0"/>
        <v>18370</v>
      </c>
    </row>
    <row r="11" spans="1:11" x14ac:dyDescent="0.25">
      <c r="A11" s="26"/>
      <c r="B11" s="37"/>
      <c r="C11" s="37" t="s">
        <v>16</v>
      </c>
      <c r="D11" s="38">
        <v>4210</v>
      </c>
      <c r="E11" s="39" t="s">
        <v>18</v>
      </c>
      <c r="F11" s="40">
        <f>G11+H11</f>
        <v>18370</v>
      </c>
      <c r="G11" s="40">
        <f>G13</f>
        <v>18370</v>
      </c>
      <c r="H11" s="40">
        <f>H13</f>
        <v>0</v>
      </c>
      <c r="I11" s="40">
        <f>I13</f>
        <v>0</v>
      </c>
      <c r="J11" s="40">
        <f>J13</f>
        <v>18370</v>
      </c>
      <c r="K11" s="182"/>
    </row>
    <row r="12" spans="1:11" x14ac:dyDescent="0.25">
      <c r="A12" s="26"/>
      <c r="B12" s="31"/>
      <c r="C12" s="37"/>
      <c r="D12" s="41"/>
      <c r="E12" s="42" t="s">
        <v>19</v>
      </c>
      <c r="F12" s="40"/>
      <c r="G12" s="40"/>
      <c r="H12" s="40"/>
      <c r="I12" s="43"/>
      <c r="J12" s="43"/>
    </row>
    <row r="13" spans="1:11" ht="18.75" customHeight="1" x14ac:dyDescent="0.25">
      <c r="A13" s="26"/>
      <c r="B13" s="37"/>
      <c r="C13" s="37"/>
      <c r="D13" s="41"/>
      <c r="E13" s="42" t="s">
        <v>20</v>
      </c>
      <c r="F13" s="40">
        <f>G13+H13</f>
        <v>18370</v>
      </c>
      <c r="G13" s="40">
        <v>18370</v>
      </c>
      <c r="H13" s="40"/>
      <c r="I13" s="44"/>
      <c r="J13" s="44">
        <f>F13+I13</f>
        <v>18370</v>
      </c>
    </row>
    <row r="14" spans="1:11" s="25" customFormat="1" x14ac:dyDescent="0.25">
      <c r="A14" s="26"/>
      <c r="B14" s="14" t="s">
        <v>21</v>
      </c>
      <c r="C14" s="14"/>
      <c r="D14" s="15"/>
      <c r="E14" s="28" t="s">
        <v>22</v>
      </c>
      <c r="F14" s="29">
        <f>SUM(G14+H14)</f>
        <v>4000</v>
      </c>
      <c r="G14" s="29">
        <f>G15</f>
        <v>4000</v>
      </c>
      <c r="H14" s="29">
        <f>H15</f>
        <v>0</v>
      </c>
      <c r="I14" s="29">
        <f>I15</f>
        <v>0</v>
      </c>
      <c r="J14" s="29">
        <f>J15</f>
        <v>4000</v>
      </c>
    </row>
    <row r="15" spans="1:11" s="36" customFormat="1" x14ac:dyDescent="0.25">
      <c r="A15" s="30"/>
      <c r="B15" s="31"/>
      <c r="C15" s="32" t="s">
        <v>23</v>
      </c>
      <c r="D15" s="33"/>
      <c r="E15" s="34" t="s">
        <v>24</v>
      </c>
      <c r="F15" s="35">
        <f>SUM(G15+H15)</f>
        <v>4000</v>
      </c>
      <c r="G15" s="35">
        <f>G16</f>
        <v>4000</v>
      </c>
      <c r="H15" s="35">
        <f>H16</f>
        <v>0</v>
      </c>
      <c r="I15" s="35">
        <f>I16</f>
        <v>0</v>
      </c>
      <c r="J15" s="35">
        <f>F15+I15</f>
        <v>4000</v>
      </c>
    </row>
    <row r="16" spans="1:11" x14ac:dyDescent="0.25">
      <c r="A16" s="26"/>
      <c r="B16" s="37"/>
      <c r="C16" s="37" t="s">
        <v>23</v>
      </c>
      <c r="D16" s="38">
        <v>4210</v>
      </c>
      <c r="E16" s="39" t="s">
        <v>18</v>
      </c>
      <c r="F16" s="40">
        <f>SUM(G16+H16)</f>
        <v>4000</v>
      </c>
      <c r="G16" s="40">
        <f>SUM(G18)</f>
        <v>4000</v>
      </c>
      <c r="H16" s="40">
        <f>SUM(H18)</f>
        <v>0</v>
      </c>
      <c r="I16" s="40">
        <f>SUM(I18)</f>
        <v>0</v>
      </c>
      <c r="J16" s="40">
        <f>SUM(J18)</f>
        <v>4000</v>
      </c>
      <c r="K16" s="182"/>
    </row>
    <row r="17" spans="1:11" x14ac:dyDescent="0.25">
      <c r="A17" s="26"/>
      <c r="B17" s="37"/>
      <c r="C17" s="37"/>
      <c r="D17" s="38"/>
      <c r="E17" s="45" t="s">
        <v>19</v>
      </c>
      <c r="F17" s="40"/>
      <c r="G17" s="40"/>
      <c r="H17" s="40"/>
      <c r="I17" s="40"/>
      <c r="J17" s="40"/>
    </row>
    <row r="18" spans="1:11" x14ac:dyDescent="0.25">
      <c r="A18" s="26"/>
      <c r="B18" s="46"/>
      <c r="C18" s="46"/>
      <c r="D18" s="47"/>
      <c r="E18" s="48" t="s">
        <v>25</v>
      </c>
      <c r="F18" s="49">
        <f>SUM(G18+H18)</f>
        <v>4000</v>
      </c>
      <c r="G18" s="49">
        <v>4000</v>
      </c>
      <c r="H18" s="49"/>
      <c r="I18" s="49"/>
      <c r="J18" s="49">
        <f>F18+I18</f>
        <v>4000</v>
      </c>
    </row>
    <row r="19" spans="1:11" s="25" customFormat="1" x14ac:dyDescent="0.25">
      <c r="A19" s="26"/>
      <c r="B19" s="14" t="s">
        <v>26</v>
      </c>
      <c r="C19" s="14"/>
      <c r="D19" s="15"/>
      <c r="E19" s="28" t="s">
        <v>27</v>
      </c>
      <c r="F19" s="29">
        <f>G19+H19</f>
        <v>11830</v>
      </c>
      <c r="G19" s="29">
        <f>G20</f>
        <v>11830</v>
      </c>
      <c r="H19" s="29">
        <f>H20</f>
        <v>0</v>
      </c>
      <c r="I19" s="29">
        <f>I20</f>
        <v>-1450</v>
      </c>
      <c r="J19" s="29">
        <f>J20+J26</f>
        <v>10380</v>
      </c>
    </row>
    <row r="20" spans="1:11" s="36" customFormat="1" x14ac:dyDescent="0.25">
      <c r="A20" s="30"/>
      <c r="B20" s="31"/>
      <c r="C20" s="32" t="s">
        <v>28</v>
      </c>
      <c r="D20" s="33"/>
      <c r="E20" s="34" t="s">
        <v>24</v>
      </c>
      <c r="F20" s="35">
        <f>G20+H20</f>
        <v>11830</v>
      </c>
      <c r="G20" s="35">
        <f>SUM(G21:G23,G26)</f>
        <v>11830</v>
      </c>
      <c r="H20" s="35">
        <f>SUM(H21:H23,H26)</f>
        <v>0</v>
      </c>
      <c r="I20" s="35">
        <f>SUM(I21:I23)</f>
        <v>-1450</v>
      </c>
      <c r="J20" s="35">
        <f>SUM(J21:J23)</f>
        <v>7380</v>
      </c>
    </row>
    <row r="21" spans="1:11" x14ac:dyDescent="0.25">
      <c r="A21" s="26"/>
      <c r="B21" s="37"/>
      <c r="C21" s="37" t="s">
        <v>28</v>
      </c>
      <c r="D21" s="38">
        <v>4110</v>
      </c>
      <c r="E21" s="39" t="s">
        <v>29</v>
      </c>
      <c r="F21" s="40">
        <f>G21+H21</f>
        <v>1269</v>
      </c>
      <c r="G21" s="40">
        <v>1269</v>
      </c>
      <c r="H21" s="40"/>
      <c r="I21" s="40">
        <v>-1269</v>
      </c>
      <c r="J21" s="40">
        <f>F21+I21</f>
        <v>0</v>
      </c>
      <c r="K21" s="182"/>
    </row>
    <row r="22" spans="1:11" x14ac:dyDescent="0.25">
      <c r="A22" s="26"/>
      <c r="B22" s="37"/>
      <c r="C22" s="37" t="s">
        <v>28</v>
      </c>
      <c r="D22" s="38">
        <v>4120</v>
      </c>
      <c r="E22" s="39" t="s">
        <v>30</v>
      </c>
      <c r="F22" s="40">
        <f>G22+H22</f>
        <v>181</v>
      </c>
      <c r="G22" s="40">
        <v>181</v>
      </c>
      <c r="H22" s="40"/>
      <c r="I22" s="40">
        <v>-181</v>
      </c>
      <c r="J22" s="40">
        <f>F22+I22</f>
        <v>0</v>
      </c>
      <c r="K22" s="182"/>
    </row>
    <row r="23" spans="1:11" x14ac:dyDescent="0.25">
      <c r="A23" s="26"/>
      <c r="B23" s="37"/>
      <c r="C23" s="37" t="s">
        <v>28</v>
      </c>
      <c r="D23" s="38">
        <v>4170</v>
      </c>
      <c r="E23" s="39" t="s">
        <v>31</v>
      </c>
      <c r="F23" s="40">
        <f>G23+H23</f>
        <v>7380</v>
      </c>
      <c r="G23" s="40">
        <f>G25</f>
        <v>7380</v>
      </c>
      <c r="H23" s="40">
        <f>H25</f>
        <v>0</v>
      </c>
      <c r="I23" s="40">
        <f>I25</f>
        <v>0</v>
      </c>
      <c r="J23" s="40">
        <f>J25</f>
        <v>7380</v>
      </c>
      <c r="K23" s="182"/>
    </row>
    <row r="24" spans="1:11" x14ac:dyDescent="0.25">
      <c r="A24" s="26"/>
      <c r="B24" s="37"/>
      <c r="C24" s="37"/>
      <c r="D24" s="38"/>
      <c r="E24" s="39" t="s">
        <v>19</v>
      </c>
      <c r="F24" s="40"/>
      <c r="G24" s="40"/>
      <c r="H24" s="40"/>
      <c r="I24" s="40"/>
      <c r="J24" s="40"/>
    </row>
    <row r="25" spans="1:11" x14ac:dyDescent="0.25">
      <c r="A25" s="26"/>
      <c r="B25" s="37"/>
      <c r="C25" s="37"/>
      <c r="D25" s="41"/>
      <c r="E25" s="42" t="s">
        <v>32</v>
      </c>
      <c r="F25" s="40">
        <f>G25+H25</f>
        <v>7380</v>
      </c>
      <c r="G25" s="40">
        <v>7380</v>
      </c>
      <c r="H25" s="40"/>
      <c r="I25" s="40"/>
      <c r="J25" s="40">
        <f>F25+I25</f>
        <v>7380</v>
      </c>
    </row>
    <row r="26" spans="1:11" x14ac:dyDescent="0.25">
      <c r="A26" s="26"/>
      <c r="B26" s="37"/>
      <c r="C26" s="50" t="s">
        <v>28</v>
      </c>
      <c r="D26" s="38">
        <v>4210</v>
      </c>
      <c r="E26" s="42" t="s">
        <v>33</v>
      </c>
      <c r="F26" s="40">
        <f>G26+H26</f>
        <v>3000</v>
      </c>
      <c r="G26" s="40">
        <f>G28</f>
        <v>3000</v>
      </c>
      <c r="H26" s="40">
        <f>H28</f>
        <v>0</v>
      </c>
      <c r="I26" s="40">
        <f>I28</f>
        <v>0</v>
      </c>
      <c r="J26" s="40">
        <f>J28</f>
        <v>3000</v>
      </c>
      <c r="K26" s="182"/>
    </row>
    <row r="27" spans="1:11" x14ac:dyDescent="0.25">
      <c r="A27" s="26"/>
      <c r="B27" s="37"/>
      <c r="C27" s="37"/>
      <c r="D27" s="41"/>
      <c r="E27" s="42" t="s">
        <v>19</v>
      </c>
      <c r="F27" s="40"/>
      <c r="G27" s="40"/>
      <c r="H27" s="40"/>
      <c r="I27" s="40"/>
      <c r="J27" s="40"/>
    </row>
    <row r="28" spans="1:11" ht="30" x14ac:dyDescent="0.25">
      <c r="A28" s="26"/>
      <c r="B28" s="46"/>
      <c r="C28" s="46"/>
      <c r="D28" s="47"/>
      <c r="E28" s="48" t="s">
        <v>34</v>
      </c>
      <c r="F28" s="49">
        <f>G28+H28</f>
        <v>3000</v>
      </c>
      <c r="G28" s="49">
        <v>3000</v>
      </c>
      <c r="H28" s="49"/>
      <c r="I28" s="49"/>
      <c r="J28" s="49">
        <f>F28+I28</f>
        <v>3000</v>
      </c>
    </row>
    <row r="29" spans="1:11" s="25" customFormat="1" x14ac:dyDescent="0.25">
      <c r="A29" s="26"/>
      <c r="B29" s="14" t="s">
        <v>35</v>
      </c>
      <c r="C29" s="51"/>
      <c r="D29" s="52"/>
      <c r="E29" s="28" t="s">
        <v>36</v>
      </c>
      <c r="F29" s="29">
        <f t="shared" ref="F29:H30" si="1">F30</f>
        <v>1000</v>
      </c>
      <c r="G29" s="29">
        <f t="shared" si="1"/>
        <v>1000</v>
      </c>
      <c r="H29" s="29">
        <f t="shared" si="1"/>
        <v>0</v>
      </c>
      <c r="I29" s="29">
        <f>I30</f>
        <v>0</v>
      </c>
      <c r="J29" s="29">
        <f>J30</f>
        <v>1000</v>
      </c>
    </row>
    <row r="30" spans="1:11" s="36" customFormat="1" x14ac:dyDescent="0.25">
      <c r="A30" s="30"/>
      <c r="B30" s="31"/>
      <c r="C30" s="32" t="s">
        <v>37</v>
      </c>
      <c r="D30" s="53"/>
      <c r="E30" s="54" t="s">
        <v>24</v>
      </c>
      <c r="F30" s="35">
        <f t="shared" si="1"/>
        <v>1000</v>
      </c>
      <c r="G30" s="35">
        <f t="shared" si="1"/>
        <v>1000</v>
      </c>
      <c r="H30" s="35">
        <f t="shared" si="1"/>
        <v>0</v>
      </c>
      <c r="I30" s="35">
        <f>I31</f>
        <v>0</v>
      </c>
      <c r="J30" s="35">
        <f>J31</f>
        <v>1000</v>
      </c>
    </row>
    <row r="31" spans="1:11" x14ac:dyDescent="0.25">
      <c r="A31" s="55"/>
      <c r="B31" s="37"/>
      <c r="C31" s="37" t="s">
        <v>37</v>
      </c>
      <c r="D31" s="38">
        <v>4300</v>
      </c>
      <c r="E31" s="42" t="s">
        <v>38</v>
      </c>
      <c r="F31" s="40">
        <f>G31+H31</f>
        <v>1000</v>
      </c>
      <c r="G31" s="40">
        <f>G33</f>
        <v>1000</v>
      </c>
      <c r="H31" s="40">
        <f>H33</f>
        <v>0</v>
      </c>
      <c r="I31" s="40">
        <f>I33</f>
        <v>0</v>
      </c>
      <c r="J31" s="40">
        <f>J33</f>
        <v>1000</v>
      </c>
      <c r="K31" s="182"/>
    </row>
    <row r="32" spans="1:11" x14ac:dyDescent="0.25">
      <c r="A32" s="26"/>
      <c r="B32" s="37"/>
      <c r="C32" s="37"/>
      <c r="D32" s="41"/>
      <c r="E32" s="42" t="s">
        <v>19</v>
      </c>
      <c r="F32" s="40"/>
      <c r="G32" s="40"/>
      <c r="H32" s="40"/>
      <c r="I32" s="40"/>
      <c r="J32" s="40"/>
    </row>
    <row r="33" spans="1:11" ht="16.5" customHeight="1" x14ac:dyDescent="0.25">
      <c r="A33" s="26"/>
      <c r="B33" s="46"/>
      <c r="C33" s="46"/>
      <c r="D33" s="47"/>
      <c r="E33" s="48" t="s">
        <v>39</v>
      </c>
      <c r="F33" s="49">
        <f>G33+H33</f>
        <v>1000</v>
      </c>
      <c r="G33" s="49">
        <v>1000</v>
      </c>
      <c r="H33" s="49"/>
      <c r="I33" s="49"/>
      <c r="J33" s="49">
        <f>F33+I33</f>
        <v>1000</v>
      </c>
    </row>
    <row r="34" spans="1:11" s="6" customFormat="1" x14ac:dyDescent="0.25">
      <c r="A34" s="26"/>
      <c r="B34" s="14" t="s">
        <v>40</v>
      </c>
      <c r="C34" s="14"/>
      <c r="D34" s="15"/>
      <c r="E34" s="56" t="s">
        <v>41</v>
      </c>
      <c r="F34" s="29">
        <f>F35</f>
        <v>5000</v>
      </c>
      <c r="G34" s="29">
        <f>G35</f>
        <v>5000</v>
      </c>
      <c r="H34" s="29">
        <f>H35</f>
        <v>0</v>
      </c>
      <c r="I34" s="29">
        <f>I35</f>
        <v>1450</v>
      </c>
      <c r="J34" s="29">
        <f>J35</f>
        <v>6450</v>
      </c>
    </row>
    <row r="35" spans="1:11" s="57" customFormat="1" x14ac:dyDescent="0.25">
      <c r="A35" s="30"/>
      <c r="B35" s="32"/>
      <c r="C35" s="32" t="s">
        <v>42</v>
      </c>
      <c r="D35" s="33"/>
      <c r="E35" s="54" t="s">
        <v>24</v>
      </c>
      <c r="F35" s="35">
        <f>F39+F42+F36</f>
        <v>5000</v>
      </c>
      <c r="G35" s="35">
        <f>G39+G42+G36</f>
        <v>5000</v>
      </c>
      <c r="H35" s="35">
        <f>H39+H42+H36</f>
        <v>0</v>
      </c>
      <c r="I35" s="35">
        <f>I36+I39+I42</f>
        <v>1450</v>
      </c>
      <c r="J35" s="35">
        <f>J39+J42+J36</f>
        <v>6450</v>
      </c>
    </row>
    <row r="36" spans="1:11" s="59" customFormat="1" x14ac:dyDescent="0.25">
      <c r="A36" s="26"/>
      <c r="B36" s="58"/>
      <c r="C36" s="50" t="s">
        <v>42</v>
      </c>
      <c r="D36" s="38">
        <v>4210</v>
      </c>
      <c r="E36" s="42" t="s">
        <v>33</v>
      </c>
      <c r="F36" s="40">
        <f>G36+H36</f>
        <v>1000</v>
      </c>
      <c r="G36" s="40">
        <f>G38</f>
        <v>1000</v>
      </c>
      <c r="H36" s="40">
        <f>H38</f>
        <v>0</v>
      </c>
      <c r="I36" s="35">
        <f>I38</f>
        <v>1450</v>
      </c>
      <c r="J36" s="35">
        <f>J38</f>
        <v>2450</v>
      </c>
      <c r="K36" s="182"/>
    </row>
    <row r="37" spans="1:11" s="57" customFormat="1" x14ac:dyDescent="0.25">
      <c r="A37" s="30"/>
      <c r="B37" s="32"/>
      <c r="C37" s="32"/>
      <c r="D37" s="33"/>
      <c r="E37" s="42" t="s">
        <v>19</v>
      </c>
      <c r="F37" s="35"/>
      <c r="G37" s="35"/>
      <c r="H37" s="35"/>
      <c r="I37" s="35"/>
      <c r="J37" s="35"/>
    </row>
    <row r="38" spans="1:11" s="59" customFormat="1" x14ac:dyDescent="0.25">
      <c r="A38" s="26"/>
      <c r="B38" s="58"/>
      <c r="C38" s="58"/>
      <c r="D38" s="38"/>
      <c r="E38" s="42" t="s">
        <v>43</v>
      </c>
      <c r="F38" s="40">
        <f>G38+H38</f>
        <v>1000</v>
      </c>
      <c r="G38" s="40">
        <v>1000</v>
      </c>
      <c r="H38" s="40"/>
      <c r="I38" s="40">
        <v>1450</v>
      </c>
      <c r="J38" s="40">
        <f>F38+I38</f>
        <v>2450</v>
      </c>
    </row>
    <row r="39" spans="1:11" s="59" customFormat="1" x14ac:dyDescent="0.25">
      <c r="A39" s="26"/>
      <c r="B39" s="58"/>
      <c r="C39" s="50" t="s">
        <v>42</v>
      </c>
      <c r="D39" s="38">
        <v>4220</v>
      </c>
      <c r="E39" s="42" t="s">
        <v>44</v>
      </c>
      <c r="F39" s="40">
        <f>F41</f>
        <v>2000</v>
      </c>
      <c r="G39" s="40">
        <f>G41</f>
        <v>2000</v>
      </c>
      <c r="H39" s="40">
        <f>H41</f>
        <v>0</v>
      </c>
      <c r="I39" s="40">
        <f>I41</f>
        <v>0</v>
      </c>
      <c r="J39" s="40">
        <f>J41</f>
        <v>2000</v>
      </c>
      <c r="K39" s="182"/>
    </row>
    <row r="40" spans="1:11" s="59" customFormat="1" x14ac:dyDescent="0.25">
      <c r="A40" s="26"/>
      <c r="B40" s="58"/>
      <c r="C40" s="58"/>
      <c r="D40" s="38"/>
      <c r="E40" s="42" t="s">
        <v>19</v>
      </c>
      <c r="F40" s="40"/>
      <c r="G40" s="40"/>
      <c r="H40" s="40"/>
      <c r="I40" s="40"/>
      <c r="J40" s="40"/>
    </row>
    <row r="41" spans="1:11" s="59" customFormat="1" x14ac:dyDescent="0.25">
      <c r="A41" s="26"/>
      <c r="B41" s="58"/>
      <c r="C41" s="58"/>
      <c r="D41" s="38"/>
      <c r="E41" s="42" t="s">
        <v>43</v>
      </c>
      <c r="F41" s="40">
        <f>G41+H41</f>
        <v>2000</v>
      </c>
      <c r="G41" s="40">
        <v>2000</v>
      </c>
      <c r="H41" s="40"/>
      <c r="I41" s="40"/>
      <c r="J41" s="40">
        <f>F41+I41</f>
        <v>2000</v>
      </c>
    </row>
    <row r="42" spans="1:11" s="59" customFormat="1" x14ac:dyDescent="0.25">
      <c r="A42" s="55"/>
      <c r="B42" s="58"/>
      <c r="C42" s="50" t="s">
        <v>42</v>
      </c>
      <c r="D42" s="38">
        <v>4300</v>
      </c>
      <c r="E42" s="42" t="s">
        <v>38</v>
      </c>
      <c r="F42" s="40">
        <f>F44</f>
        <v>2000</v>
      </c>
      <c r="G42" s="40">
        <f>G44</f>
        <v>2000</v>
      </c>
      <c r="H42" s="40">
        <f>H44</f>
        <v>0</v>
      </c>
      <c r="I42" s="40">
        <f>I44</f>
        <v>0</v>
      </c>
      <c r="J42" s="40">
        <f>J44</f>
        <v>2000</v>
      </c>
      <c r="K42" s="182"/>
    </row>
    <row r="43" spans="1:11" s="59" customFormat="1" x14ac:dyDescent="0.25">
      <c r="A43" s="26"/>
      <c r="B43" s="58"/>
      <c r="C43" s="58"/>
      <c r="D43" s="38"/>
      <c r="E43" s="42" t="s">
        <v>19</v>
      </c>
      <c r="F43" s="40"/>
      <c r="G43" s="40"/>
      <c r="H43" s="40"/>
      <c r="I43" s="60"/>
      <c r="J43" s="60"/>
    </row>
    <row r="44" spans="1:11" s="59" customFormat="1" x14ac:dyDescent="0.25">
      <c r="A44" s="26"/>
      <c r="B44" s="58"/>
      <c r="C44" s="58"/>
      <c r="D44" s="38"/>
      <c r="E44" s="42" t="s">
        <v>43</v>
      </c>
      <c r="F44" s="40">
        <f>G44+H44</f>
        <v>2000</v>
      </c>
      <c r="G44" s="40">
        <v>2000</v>
      </c>
      <c r="H44" s="40"/>
      <c r="I44" s="61"/>
      <c r="J44" s="61">
        <f>F44+I44</f>
        <v>2000</v>
      </c>
    </row>
    <row r="45" spans="1:11" x14ac:dyDescent="0.25">
      <c r="A45" s="26"/>
      <c r="B45" s="14" t="s">
        <v>45</v>
      </c>
      <c r="C45" s="14"/>
      <c r="D45" s="15"/>
      <c r="E45" s="62" t="s">
        <v>46</v>
      </c>
      <c r="F45" s="63">
        <f>G45+H45</f>
        <v>4000</v>
      </c>
      <c r="G45" s="63">
        <f>G46</f>
        <v>4000</v>
      </c>
      <c r="H45" s="63">
        <f>H46</f>
        <v>0</v>
      </c>
      <c r="I45" s="63">
        <f>I46</f>
        <v>0</v>
      </c>
      <c r="J45" s="63">
        <f>J46</f>
        <v>4000</v>
      </c>
    </row>
    <row r="46" spans="1:11" x14ac:dyDescent="0.25">
      <c r="A46" s="26"/>
      <c r="B46" s="31"/>
      <c r="C46" s="32" t="s">
        <v>47</v>
      </c>
      <c r="D46" s="33"/>
      <c r="E46" s="34" t="s">
        <v>24</v>
      </c>
      <c r="F46" s="64">
        <f>G46+H46</f>
        <v>4000</v>
      </c>
      <c r="G46" s="64">
        <f>G47</f>
        <v>4000</v>
      </c>
      <c r="H46" s="64">
        <f>H47</f>
        <v>0</v>
      </c>
      <c r="I46" s="64">
        <f>I47</f>
        <v>0</v>
      </c>
      <c r="J46" s="64">
        <f>F46+I46</f>
        <v>4000</v>
      </c>
    </row>
    <row r="47" spans="1:11" x14ac:dyDescent="0.25">
      <c r="A47" s="26"/>
      <c r="B47" s="37"/>
      <c r="C47" s="37" t="s">
        <v>47</v>
      </c>
      <c r="D47" s="55">
        <v>4210</v>
      </c>
      <c r="E47" s="42" t="s">
        <v>33</v>
      </c>
      <c r="F47" s="65">
        <f>G47+H47</f>
        <v>4000</v>
      </c>
      <c r="G47" s="65">
        <f>G49</f>
        <v>4000</v>
      </c>
      <c r="H47" s="65">
        <f>H49</f>
        <v>0</v>
      </c>
      <c r="I47" s="65">
        <f>I49</f>
        <v>0</v>
      </c>
      <c r="J47" s="65">
        <f>J49</f>
        <v>4000</v>
      </c>
      <c r="K47" s="182"/>
    </row>
    <row r="48" spans="1:11" x14ac:dyDescent="0.25">
      <c r="A48" s="26"/>
      <c r="B48" s="37"/>
      <c r="C48" s="37"/>
      <c r="D48" s="38"/>
      <c r="E48" s="42" t="s">
        <v>19</v>
      </c>
      <c r="F48" s="65"/>
      <c r="G48" s="65"/>
      <c r="H48" s="65"/>
      <c r="I48" s="65"/>
      <c r="J48" s="65"/>
    </row>
    <row r="49" spans="1:11" ht="30" x14ac:dyDescent="0.25">
      <c r="A49" s="26"/>
      <c r="B49" s="37"/>
      <c r="C49" s="37"/>
      <c r="D49" s="38"/>
      <c r="E49" s="42" t="s">
        <v>48</v>
      </c>
      <c r="F49" s="65">
        <f>G49+H49</f>
        <v>4000</v>
      </c>
      <c r="G49" s="65">
        <v>4000</v>
      </c>
      <c r="H49" s="65"/>
      <c r="I49" s="65"/>
      <c r="J49" s="65">
        <f>F49+I49</f>
        <v>4000</v>
      </c>
    </row>
    <row r="50" spans="1:11" x14ac:dyDescent="0.25">
      <c r="A50" s="23">
        <v>2</v>
      </c>
      <c r="B50" s="186" t="s">
        <v>49</v>
      </c>
      <c r="C50" s="186"/>
      <c r="D50" s="186"/>
      <c r="E50" s="186"/>
      <c r="F50" s="66">
        <f>G50+H50</f>
        <v>76471.199999999997</v>
      </c>
      <c r="G50" s="66">
        <f>G60+G65+G82+G51+G77</f>
        <v>40471.199999999997</v>
      </c>
      <c r="H50" s="66">
        <f>H60+H65+H82+H51+H77</f>
        <v>36000</v>
      </c>
      <c r="I50" s="66">
        <f>I60+I65+I82+I51</f>
        <v>0</v>
      </c>
      <c r="J50" s="66">
        <f>J60+J65+J82+J51+J77</f>
        <v>76471.199999999997</v>
      </c>
    </row>
    <row r="51" spans="1:11" s="25" customFormat="1" x14ac:dyDescent="0.25">
      <c r="A51" s="26"/>
      <c r="B51" s="13">
        <v>600</v>
      </c>
      <c r="C51" s="13"/>
      <c r="D51" s="13"/>
      <c r="E51" s="67" t="s">
        <v>50</v>
      </c>
      <c r="F51" s="29">
        <f>G51+H51</f>
        <v>34000</v>
      </c>
      <c r="G51" s="29">
        <f>G52+G56</f>
        <v>9000</v>
      </c>
      <c r="H51" s="29">
        <f>H52+H56</f>
        <v>25000</v>
      </c>
      <c r="I51" s="29">
        <f>I52+I56</f>
        <v>0</v>
      </c>
      <c r="J51" s="29">
        <f>F51+I51</f>
        <v>34000</v>
      </c>
    </row>
    <row r="52" spans="1:11" s="36" customFormat="1" x14ac:dyDescent="0.25">
      <c r="A52" s="68"/>
      <c r="B52" s="68"/>
      <c r="C52" s="68">
        <v>60016</v>
      </c>
      <c r="D52" s="68"/>
      <c r="E52" s="69" t="s">
        <v>51</v>
      </c>
      <c r="F52" s="35">
        <f>G52+H52</f>
        <v>9000</v>
      </c>
      <c r="G52" s="35">
        <f>G53</f>
        <v>9000</v>
      </c>
      <c r="H52" s="35">
        <f>H53</f>
        <v>0</v>
      </c>
      <c r="I52" s="35">
        <f>I53</f>
        <v>0</v>
      </c>
      <c r="J52" s="35">
        <f>F52+I52</f>
        <v>9000</v>
      </c>
    </row>
    <row r="53" spans="1:11" x14ac:dyDescent="0.25">
      <c r="A53" s="55"/>
      <c r="B53" s="55"/>
      <c r="C53" s="70">
        <v>60016</v>
      </c>
      <c r="D53" s="55">
        <v>4270</v>
      </c>
      <c r="E53" s="71" t="s">
        <v>52</v>
      </c>
      <c r="F53" s="40">
        <f>G53+H53</f>
        <v>9000</v>
      </c>
      <c r="G53" s="40">
        <f>G55</f>
        <v>9000</v>
      </c>
      <c r="H53" s="40">
        <f>H55</f>
        <v>0</v>
      </c>
      <c r="I53" s="40">
        <f>I55</f>
        <v>0</v>
      </c>
      <c r="J53" s="40">
        <f>F53+I53</f>
        <v>9000</v>
      </c>
      <c r="K53" s="182"/>
    </row>
    <row r="54" spans="1:11" x14ac:dyDescent="0.25">
      <c r="A54" s="55"/>
      <c r="B54" s="55"/>
      <c r="C54" s="55"/>
      <c r="D54" s="55"/>
      <c r="E54" s="42" t="s">
        <v>19</v>
      </c>
      <c r="F54" s="40"/>
      <c r="G54" s="40"/>
      <c r="H54" s="40"/>
      <c r="I54" s="40"/>
      <c r="J54" s="40"/>
    </row>
    <row r="55" spans="1:11" x14ac:dyDescent="0.25">
      <c r="A55" s="55"/>
      <c r="B55" s="55"/>
      <c r="C55" s="55"/>
      <c r="D55" s="55"/>
      <c r="E55" s="71" t="s">
        <v>53</v>
      </c>
      <c r="F55" s="40">
        <f>G55+H55</f>
        <v>9000</v>
      </c>
      <c r="G55" s="40">
        <v>9000</v>
      </c>
      <c r="H55" s="40"/>
      <c r="I55" s="40"/>
      <c r="J55" s="40">
        <f>F55+I55</f>
        <v>9000</v>
      </c>
    </row>
    <row r="56" spans="1:11" s="36" customFormat="1" x14ac:dyDescent="0.25">
      <c r="A56" s="68"/>
      <c r="B56" s="68"/>
      <c r="C56" s="68">
        <v>60020</v>
      </c>
      <c r="D56" s="68"/>
      <c r="E56" s="72" t="s">
        <v>54</v>
      </c>
      <c r="F56" s="35">
        <f>G56+H56</f>
        <v>25000</v>
      </c>
      <c r="G56" s="35">
        <f>G57</f>
        <v>0</v>
      </c>
      <c r="H56" s="35">
        <f>H57</f>
        <v>25000</v>
      </c>
      <c r="I56" s="35">
        <f>I57</f>
        <v>0</v>
      </c>
      <c r="J56" s="35">
        <f>F56+I56</f>
        <v>25000</v>
      </c>
    </row>
    <row r="57" spans="1:11" x14ac:dyDescent="0.25">
      <c r="A57" s="55"/>
      <c r="B57" s="55"/>
      <c r="C57" s="70">
        <v>60020</v>
      </c>
      <c r="D57" s="55">
        <v>6060</v>
      </c>
      <c r="E57" s="71" t="s">
        <v>55</v>
      </c>
      <c r="F57" s="40">
        <f>G57+H57</f>
        <v>25000</v>
      </c>
      <c r="G57" s="40">
        <f>G59</f>
        <v>0</v>
      </c>
      <c r="H57" s="40">
        <f>H59</f>
        <v>25000</v>
      </c>
      <c r="I57" s="40">
        <f>I59</f>
        <v>0</v>
      </c>
      <c r="J57" s="40">
        <f>J59</f>
        <v>25000</v>
      </c>
    </row>
    <row r="58" spans="1:11" x14ac:dyDescent="0.25">
      <c r="A58" s="55"/>
      <c r="B58" s="55"/>
      <c r="C58" s="55"/>
      <c r="D58" s="55"/>
      <c r="E58" s="42" t="s">
        <v>19</v>
      </c>
      <c r="F58" s="40"/>
      <c r="G58" s="40"/>
      <c r="H58" s="40"/>
      <c r="I58" s="40"/>
      <c r="J58" s="40"/>
    </row>
    <row r="59" spans="1:11" ht="31.5" customHeight="1" x14ac:dyDescent="0.25">
      <c r="A59" s="55"/>
      <c r="B59" s="55"/>
      <c r="C59" s="55"/>
      <c r="D59" s="55"/>
      <c r="E59" s="73" t="s">
        <v>56</v>
      </c>
      <c r="F59" s="40">
        <f>G59+H59</f>
        <v>25000</v>
      </c>
      <c r="G59" s="40"/>
      <c r="H59" s="40">
        <v>25000</v>
      </c>
      <c r="I59" s="40"/>
      <c r="J59" s="40">
        <f>F59+I59</f>
        <v>25000</v>
      </c>
    </row>
    <row r="60" spans="1:11" x14ac:dyDescent="0.25">
      <c r="A60" s="26"/>
      <c r="B60" s="14" t="s">
        <v>21</v>
      </c>
      <c r="C60" s="74"/>
      <c r="D60" s="75"/>
      <c r="E60" s="28" t="s">
        <v>22</v>
      </c>
      <c r="F60" s="29">
        <f>G60+H60</f>
        <v>2471.1999999999998</v>
      </c>
      <c r="G60" s="29">
        <f t="shared" ref="G60:J61" si="2">G61</f>
        <v>2471.1999999999998</v>
      </c>
      <c r="H60" s="29">
        <f t="shared" si="2"/>
        <v>0</v>
      </c>
      <c r="I60" s="29">
        <f t="shared" si="2"/>
        <v>0</v>
      </c>
      <c r="J60" s="29">
        <f t="shared" si="2"/>
        <v>2471.1999999999998</v>
      </c>
    </row>
    <row r="61" spans="1:11" x14ac:dyDescent="0.25">
      <c r="A61" s="26"/>
      <c r="B61" s="31"/>
      <c r="C61" s="32" t="s">
        <v>23</v>
      </c>
      <c r="D61" s="33"/>
      <c r="E61" s="34" t="s">
        <v>24</v>
      </c>
      <c r="F61" s="35">
        <f>G61+H61</f>
        <v>2471.1999999999998</v>
      </c>
      <c r="G61" s="35">
        <f t="shared" si="2"/>
        <v>2471.1999999999998</v>
      </c>
      <c r="H61" s="35">
        <f t="shared" si="2"/>
        <v>0</v>
      </c>
      <c r="I61" s="35">
        <f t="shared" si="2"/>
        <v>0</v>
      </c>
      <c r="J61" s="35">
        <f t="shared" si="2"/>
        <v>2471.1999999999998</v>
      </c>
    </row>
    <row r="62" spans="1:11" x14ac:dyDescent="0.25">
      <c r="A62" s="26"/>
      <c r="B62" s="37"/>
      <c r="C62" s="37" t="s">
        <v>23</v>
      </c>
      <c r="D62" s="38">
        <v>4240</v>
      </c>
      <c r="E62" s="42" t="s">
        <v>57</v>
      </c>
      <c r="F62" s="40">
        <f>G62+H62</f>
        <v>2471.1999999999998</v>
      </c>
      <c r="G62" s="40">
        <f>G64</f>
        <v>2471.1999999999998</v>
      </c>
      <c r="H62" s="40">
        <f>H64</f>
        <v>0</v>
      </c>
      <c r="I62" s="40">
        <f>I64</f>
        <v>0</v>
      </c>
      <c r="J62" s="40">
        <f>J64</f>
        <v>2471.1999999999998</v>
      </c>
      <c r="K62" s="182"/>
    </row>
    <row r="63" spans="1:11" x14ac:dyDescent="0.25">
      <c r="A63" s="26"/>
      <c r="B63" s="37"/>
      <c r="C63" s="37"/>
      <c r="D63" s="38"/>
      <c r="E63" s="42" t="s">
        <v>19</v>
      </c>
      <c r="F63" s="40"/>
      <c r="G63" s="40"/>
      <c r="H63" s="40"/>
      <c r="I63" s="40"/>
      <c r="J63" s="40"/>
    </row>
    <row r="64" spans="1:11" ht="30" x14ac:dyDescent="0.25">
      <c r="A64" s="26"/>
      <c r="B64" s="37"/>
      <c r="C64" s="37"/>
      <c r="D64" s="41"/>
      <c r="E64" s="39" t="s">
        <v>58</v>
      </c>
      <c r="F64" s="40">
        <f>G64+H64</f>
        <v>2471.1999999999998</v>
      </c>
      <c r="G64" s="40">
        <v>2471.1999999999998</v>
      </c>
      <c r="H64" s="40"/>
      <c r="I64" s="49"/>
      <c r="J64" s="49">
        <f>F64+I64</f>
        <v>2471.1999999999998</v>
      </c>
    </row>
    <row r="65" spans="1:11" x14ac:dyDescent="0.25">
      <c r="A65" s="26"/>
      <c r="B65" s="14" t="s">
        <v>40</v>
      </c>
      <c r="C65" s="74"/>
      <c r="D65" s="15"/>
      <c r="E65" s="28" t="s">
        <v>41</v>
      </c>
      <c r="F65" s="29">
        <f>G65+H65</f>
        <v>27000</v>
      </c>
      <c r="G65" s="29">
        <f>G66</f>
        <v>27000</v>
      </c>
      <c r="H65" s="29">
        <f>H66</f>
        <v>0</v>
      </c>
      <c r="I65" s="29">
        <f>I66</f>
        <v>0</v>
      </c>
      <c r="J65" s="29">
        <f>J66</f>
        <v>27000</v>
      </c>
    </row>
    <row r="66" spans="1:11" x14ac:dyDescent="0.25">
      <c r="A66" s="26"/>
      <c r="B66" s="31"/>
      <c r="C66" s="32" t="s">
        <v>42</v>
      </c>
      <c r="D66" s="33"/>
      <c r="E66" s="34" t="s">
        <v>24</v>
      </c>
      <c r="F66" s="35">
        <f>G66+H66</f>
        <v>27000</v>
      </c>
      <c r="G66" s="35">
        <f>G74+G71+G67</f>
        <v>27000</v>
      </c>
      <c r="H66" s="35">
        <f>H74+H71+H67</f>
        <v>0</v>
      </c>
      <c r="I66" s="35">
        <f>I74+I71+I67</f>
        <v>0</v>
      </c>
      <c r="J66" s="35">
        <f>J74+J71+J67</f>
        <v>27000</v>
      </c>
    </row>
    <row r="67" spans="1:11" x14ac:dyDescent="0.25">
      <c r="A67" s="26"/>
      <c r="B67" s="37"/>
      <c r="C67" s="50" t="s">
        <v>42</v>
      </c>
      <c r="D67" s="38">
        <v>4210</v>
      </c>
      <c r="E67" s="76" t="s">
        <v>59</v>
      </c>
      <c r="F67" s="40">
        <f>G67+H67</f>
        <v>8500</v>
      </c>
      <c r="G67" s="40">
        <f>SUM(G69:G70)</f>
        <v>8500</v>
      </c>
      <c r="H67" s="40">
        <f>SUM(H69:H70)</f>
        <v>0</v>
      </c>
      <c r="I67" s="40">
        <f>I69+I70</f>
        <v>0</v>
      </c>
      <c r="J67" s="40">
        <f>F67+I67</f>
        <v>8500</v>
      </c>
      <c r="K67" s="182"/>
    </row>
    <row r="68" spans="1:11" x14ac:dyDescent="0.25">
      <c r="A68" s="26"/>
      <c r="B68" s="37"/>
      <c r="C68" s="58"/>
      <c r="D68" s="38"/>
      <c r="E68" s="42" t="s">
        <v>19</v>
      </c>
      <c r="F68" s="40"/>
      <c r="G68" s="40"/>
      <c r="H68" s="40"/>
      <c r="I68" s="40"/>
      <c r="J68" s="40"/>
    </row>
    <row r="69" spans="1:11" ht="30" x14ac:dyDescent="0.25">
      <c r="A69" s="26"/>
      <c r="B69" s="37"/>
      <c r="C69" s="58"/>
      <c r="D69" s="38"/>
      <c r="E69" s="39" t="s">
        <v>60</v>
      </c>
      <c r="F69" s="40">
        <f>G69+H69</f>
        <v>6500</v>
      </c>
      <c r="G69" s="40">
        <v>6500</v>
      </c>
      <c r="H69" s="40"/>
      <c r="I69" s="40"/>
      <c r="J69" s="40">
        <f>F69+I69</f>
        <v>6500</v>
      </c>
    </row>
    <row r="70" spans="1:11" x14ac:dyDescent="0.25">
      <c r="A70" s="26"/>
      <c r="B70" s="37"/>
      <c r="C70" s="58"/>
      <c r="D70" s="38"/>
      <c r="E70" s="39" t="s">
        <v>61</v>
      </c>
      <c r="F70" s="40">
        <f>G70+H70</f>
        <v>2000</v>
      </c>
      <c r="G70" s="40">
        <v>2000</v>
      </c>
      <c r="H70" s="40"/>
      <c r="I70" s="40"/>
      <c r="J70" s="40">
        <f>F70+I70</f>
        <v>2000</v>
      </c>
    </row>
    <row r="71" spans="1:11" x14ac:dyDescent="0.25">
      <c r="A71" s="26"/>
      <c r="B71" s="37"/>
      <c r="C71" s="37" t="s">
        <v>42</v>
      </c>
      <c r="D71" s="38">
        <v>4220</v>
      </c>
      <c r="E71" s="39" t="s">
        <v>44</v>
      </c>
      <c r="F71" s="40">
        <f>G71+H71</f>
        <v>3500</v>
      </c>
      <c r="G71" s="40">
        <f>G73</f>
        <v>3500</v>
      </c>
      <c r="H71" s="40">
        <f>H73</f>
        <v>0</v>
      </c>
      <c r="I71" s="40">
        <f>I73</f>
        <v>0</v>
      </c>
      <c r="J71" s="40">
        <f>J73</f>
        <v>3500</v>
      </c>
      <c r="K71" s="182"/>
    </row>
    <row r="72" spans="1:11" x14ac:dyDescent="0.25">
      <c r="A72" s="26"/>
      <c r="B72" s="37"/>
      <c r="C72" s="58"/>
      <c r="D72" s="38"/>
      <c r="E72" s="42" t="s">
        <v>19</v>
      </c>
      <c r="F72" s="40"/>
      <c r="G72" s="40"/>
      <c r="H72" s="40"/>
      <c r="I72" s="40"/>
      <c r="J72" s="40"/>
    </row>
    <row r="73" spans="1:11" ht="30" x14ac:dyDescent="0.25">
      <c r="A73" s="26"/>
      <c r="B73" s="37"/>
      <c r="C73" s="58"/>
      <c r="D73" s="38"/>
      <c r="E73" s="39" t="s">
        <v>60</v>
      </c>
      <c r="F73" s="40">
        <f>G73+H73</f>
        <v>3500</v>
      </c>
      <c r="G73" s="40">
        <v>3500</v>
      </c>
      <c r="H73" s="40"/>
      <c r="I73" s="40"/>
      <c r="J73" s="40">
        <f>F73+I73</f>
        <v>3500</v>
      </c>
    </row>
    <row r="74" spans="1:11" x14ac:dyDescent="0.25">
      <c r="A74" s="55"/>
      <c r="B74" s="37"/>
      <c r="C74" s="37" t="s">
        <v>42</v>
      </c>
      <c r="D74" s="38">
        <v>4300</v>
      </c>
      <c r="E74" s="39" t="s">
        <v>62</v>
      </c>
      <c r="F74" s="40">
        <f>G74+H74</f>
        <v>15000</v>
      </c>
      <c r="G74" s="40">
        <f>SUM(G76:G76)</f>
        <v>15000</v>
      </c>
      <c r="H74" s="40">
        <f>SUM(H76:H76)</f>
        <v>0</v>
      </c>
      <c r="I74" s="40">
        <f>SUM(I76:I76)</f>
        <v>0</v>
      </c>
      <c r="J74" s="40">
        <f>SUM(J76:J76)</f>
        <v>15000</v>
      </c>
      <c r="K74" s="182"/>
    </row>
    <row r="75" spans="1:11" x14ac:dyDescent="0.25">
      <c r="A75" s="26"/>
      <c r="B75" s="37"/>
      <c r="C75" s="37"/>
      <c r="D75" s="38"/>
      <c r="E75" s="42" t="s">
        <v>19</v>
      </c>
      <c r="F75" s="40"/>
      <c r="G75" s="40"/>
      <c r="H75" s="40"/>
      <c r="I75" s="40"/>
      <c r="J75" s="40"/>
    </row>
    <row r="76" spans="1:11" ht="30" x14ac:dyDescent="0.25">
      <c r="A76" s="26"/>
      <c r="B76" s="37"/>
      <c r="C76" s="37"/>
      <c r="D76" s="41"/>
      <c r="E76" s="39" t="s">
        <v>60</v>
      </c>
      <c r="F76" s="40">
        <f>G76+H76</f>
        <v>15000</v>
      </c>
      <c r="G76" s="40">
        <v>15000</v>
      </c>
      <c r="H76" s="40"/>
      <c r="I76" s="49"/>
      <c r="J76" s="49">
        <f>F76+I76</f>
        <v>15000</v>
      </c>
    </row>
    <row r="77" spans="1:11" s="6" customFormat="1" x14ac:dyDescent="0.25">
      <c r="A77" s="26"/>
      <c r="B77" s="14" t="s">
        <v>35</v>
      </c>
      <c r="C77" s="14"/>
      <c r="D77" s="15"/>
      <c r="E77" s="28" t="s">
        <v>36</v>
      </c>
      <c r="F77" s="29">
        <f>G77+H77</f>
        <v>11000</v>
      </c>
      <c r="G77" s="29">
        <f t="shared" ref="G77:I78" si="3">G78</f>
        <v>0</v>
      </c>
      <c r="H77" s="29">
        <f t="shared" si="3"/>
        <v>11000</v>
      </c>
      <c r="I77" s="29">
        <f t="shared" si="3"/>
        <v>0</v>
      </c>
      <c r="J77" s="29">
        <f>F77+I77</f>
        <v>11000</v>
      </c>
    </row>
    <row r="78" spans="1:11" s="57" customFormat="1" x14ac:dyDescent="0.25">
      <c r="A78" s="30"/>
      <c r="B78" s="32"/>
      <c r="C78" s="32" t="s">
        <v>63</v>
      </c>
      <c r="D78" s="33"/>
      <c r="E78" s="54" t="s">
        <v>64</v>
      </c>
      <c r="F78" s="35">
        <f>G78+H78</f>
        <v>11000</v>
      </c>
      <c r="G78" s="35">
        <f t="shared" si="3"/>
        <v>0</v>
      </c>
      <c r="H78" s="35">
        <f t="shared" si="3"/>
        <v>11000</v>
      </c>
      <c r="I78" s="35">
        <f t="shared" si="3"/>
        <v>0</v>
      </c>
      <c r="J78" s="35">
        <f>F78+I78</f>
        <v>11000</v>
      </c>
    </row>
    <row r="79" spans="1:11" s="59" customFormat="1" x14ac:dyDescent="0.25">
      <c r="A79" s="55"/>
      <c r="B79" s="58"/>
      <c r="C79" s="50" t="s">
        <v>63</v>
      </c>
      <c r="D79" s="38">
        <v>6050</v>
      </c>
      <c r="E79" s="73" t="s">
        <v>65</v>
      </c>
      <c r="F79" s="40">
        <f>G79+H79</f>
        <v>11000</v>
      </c>
      <c r="G79" s="40">
        <f>G81</f>
        <v>0</v>
      </c>
      <c r="H79" s="40">
        <f>H81</f>
        <v>11000</v>
      </c>
      <c r="I79" s="40">
        <f>I81</f>
        <v>0</v>
      </c>
      <c r="J79" s="40">
        <f>F79+I79</f>
        <v>11000</v>
      </c>
    </row>
    <row r="80" spans="1:11" s="59" customFormat="1" x14ac:dyDescent="0.25">
      <c r="A80" s="26"/>
      <c r="B80" s="58"/>
      <c r="C80" s="58"/>
      <c r="D80" s="38"/>
      <c r="E80" s="42" t="s">
        <v>19</v>
      </c>
      <c r="F80" s="40"/>
      <c r="G80" s="40"/>
      <c r="H80" s="40"/>
      <c r="I80" s="40"/>
      <c r="J80" s="40"/>
    </row>
    <row r="81" spans="1:11" s="59" customFormat="1" ht="30" x14ac:dyDescent="0.25">
      <c r="A81" s="26"/>
      <c r="B81" s="77"/>
      <c r="C81" s="77"/>
      <c r="D81" s="78"/>
      <c r="E81" s="79" t="s">
        <v>66</v>
      </c>
      <c r="F81" s="49">
        <f>G81+H81</f>
        <v>11000</v>
      </c>
      <c r="G81" s="49"/>
      <c r="H81" s="49">
        <v>11000</v>
      </c>
      <c r="I81" s="49"/>
      <c r="J81" s="49">
        <f>F81+I81</f>
        <v>11000</v>
      </c>
    </row>
    <row r="82" spans="1:11" x14ac:dyDescent="0.25">
      <c r="A82" s="26"/>
      <c r="B82" s="14" t="s">
        <v>45</v>
      </c>
      <c r="C82" s="74"/>
      <c r="D82" s="15"/>
      <c r="E82" s="62" t="s">
        <v>46</v>
      </c>
      <c r="F82" s="29">
        <f>G82+H82</f>
        <v>2000</v>
      </c>
      <c r="G82" s="29">
        <f t="shared" ref="G82:J83" si="4">G83</f>
        <v>2000</v>
      </c>
      <c r="H82" s="29">
        <f t="shared" si="4"/>
        <v>0</v>
      </c>
      <c r="I82" s="29">
        <f t="shared" si="4"/>
        <v>0</v>
      </c>
      <c r="J82" s="29">
        <f t="shared" si="4"/>
        <v>2000</v>
      </c>
    </row>
    <row r="83" spans="1:11" x14ac:dyDescent="0.25">
      <c r="A83" s="30"/>
      <c r="B83" s="31"/>
      <c r="C83" s="32" t="s">
        <v>47</v>
      </c>
      <c r="D83" s="33"/>
      <c r="E83" s="80" t="s">
        <v>24</v>
      </c>
      <c r="F83" s="35">
        <f>G83+H83</f>
        <v>2000</v>
      </c>
      <c r="G83" s="35">
        <f t="shared" si="4"/>
        <v>2000</v>
      </c>
      <c r="H83" s="35">
        <f t="shared" si="4"/>
        <v>0</v>
      </c>
      <c r="I83" s="35">
        <f t="shared" si="4"/>
        <v>0</v>
      </c>
      <c r="J83" s="35">
        <f t="shared" si="4"/>
        <v>2000</v>
      </c>
    </row>
    <row r="84" spans="1:11" x14ac:dyDescent="0.25">
      <c r="A84" s="26"/>
      <c r="B84" s="37"/>
      <c r="C84" s="50" t="s">
        <v>47</v>
      </c>
      <c r="D84" s="38">
        <v>4210</v>
      </c>
      <c r="E84" s="76" t="s">
        <v>59</v>
      </c>
      <c r="F84" s="40">
        <f>G84+H84</f>
        <v>2000</v>
      </c>
      <c r="G84" s="40">
        <f>G86</f>
        <v>2000</v>
      </c>
      <c r="H84" s="40">
        <f>H86</f>
        <v>0</v>
      </c>
      <c r="I84" s="40">
        <f>I86</f>
        <v>0</v>
      </c>
      <c r="J84" s="40">
        <f>J86</f>
        <v>2000</v>
      </c>
      <c r="K84" s="182"/>
    </row>
    <row r="85" spans="1:11" x14ac:dyDescent="0.25">
      <c r="A85" s="26"/>
      <c r="B85" s="37"/>
      <c r="C85" s="58"/>
      <c r="D85" s="38"/>
      <c r="E85" s="42" t="s">
        <v>19</v>
      </c>
      <c r="F85" s="40"/>
      <c r="G85" s="40"/>
      <c r="H85" s="40"/>
      <c r="I85" s="40"/>
      <c r="J85" s="40"/>
    </row>
    <row r="86" spans="1:11" ht="30" x14ac:dyDescent="0.25">
      <c r="A86" s="26"/>
      <c r="B86" s="31"/>
      <c r="C86" s="37"/>
      <c r="D86" s="41"/>
      <c r="E86" s="39" t="s">
        <v>67</v>
      </c>
      <c r="F86" s="40">
        <f>G86+H86</f>
        <v>2000</v>
      </c>
      <c r="G86" s="40">
        <v>2000</v>
      </c>
      <c r="H86" s="40"/>
      <c r="I86" s="40"/>
      <c r="J86" s="40">
        <f>F86+I86</f>
        <v>2000</v>
      </c>
    </row>
    <row r="87" spans="1:11" x14ac:dyDescent="0.25">
      <c r="A87" s="23">
        <v>3</v>
      </c>
      <c r="B87" s="186" t="s">
        <v>68</v>
      </c>
      <c r="C87" s="186"/>
      <c r="D87" s="186"/>
      <c r="E87" s="186"/>
      <c r="F87" s="66">
        <f>G87+H87</f>
        <v>70270</v>
      </c>
      <c r="G87" s="66">
        <f>G93+G110+G115+G134+G141+G103+G98+G88</f>
        <v>58270</v>
      </c>
      <c r="H87" s="66">
        <f t="shared" ref="H87:I87" si="5">H93+H110+H115+H134+H141+H103+H98+H88</f>
        <v>12000</v>
      </c>
      <c r="I87" s="66">
        <f t="shared" si="5"/>
        <v>0</v>
      </c>
      <c r="J87" s="66">
        <f>J93+J110+J115+J134+J141+J103+J98+J88</f>
        <v>70270</v>
      </c>
    </row>
    <row r="88" spans="1:11" x14ac:dyDescent="0.25">
      <c r="A88" s="26"/>
      <c r="B88" s="13">
        <v>750</v>
      </c>
      <c r="C88" s="13"/>
      <c r="D88" s="13"/>
      <c r="E88" s="67" t="s">
        <v>92</v>
      </c>
      <c r="F88" s="29">
        <f>G88+H88</f>
        <v>12000</v>
      </c>
      <c r="G88" s="29">
        <f t="shared" ref="G88:I89" si="6">G89</f>
        <v>0</v>
      </c>
      <c r="H88" s="29">
        <f t="shared" si="6"/>
        <v>12000</v>
      </c>
      <c r="I88" s="29">
        <f t="shared" si="6"/>
        <v>0</v>
      </c>
      <c r="J88" s="112">
        <f t="shared" ref="J88" si="7">I88+F88</f>
        <v>12000</v>
      </c>
    </row>
    <row r="89" spans="1:11" s="36" customFormat="1" x14ac:dyDescent="0.25">
      <c r="A89" s="68"/>
      <c r="B89" s="68"/>
      <c r="C89" s="68">
        <v>75095</v>
      </c>
      <c r="D89" s="68"/>
      <c r="E89" s="72" t="s">
        <v>24</v>
      </c>
      <c r="F89" s="35">
        <f>G89+H89</f>
        <v>12000</v>
      </c>
      <c r="G89" s="35">
        <f t="shared" si="6"/>
        <v>0</v>
      </c>
      <c r="H89" s="35">
        <f t="shared" si="6"/>
        <v>12000</v>
      </c>
      <c r="I89" s="35">
        <f t="shared" si="6"/>
        <v>0</v>
      </c>
      <c r="J89" s="35">
        <f>I89+F89</f>
        <v>12000</v>
      </c>
    </row>
    <row r="90" spans="1:11" x14ac:dyDescent="0.25">
      <c r="A90" s="55"/>
      <c r="B90" s="55"/>
      <c r="C90" s="70">
        <v>75095</v>
      </c>
      <c r="D90" s="55">
        <v>6060</v>
      </c>
      <c r="E90" s="71" t="s">
        <v>55</v>
      </c>
      <c r="F90" s="40">
        <f>G90+H90</f>
        <v>12000</v>
      </c>
      <c r="G90" s="40">
        <f>G92</f>
        <v>0</v>
      </c>
      <c r="H90" s="40">
        <f>H92</f>
        <v>12000</v>
      </c>
      <c r="I90" s="40">
        <f>I92</f>
        <v>0</v>
      </c>
      <c r="J90" s="40">
        <f>I90+F90</f>
        <v>12000</v>
      </c>
    </row>
    <row r="91" spans="1:11" s="169" customFormat="1" x14ac:dyDescent="0.25">
      <c r="A91" s="71"/>
      <c r="B91" s="71"/>
      <c r="C91" s="71"/>
      <c r="D91" s="71"/>
      <c r="E91" s="71" t="s">
        <v>19</v>
      </c>
      <c r="F91" s="173"/>
      <c r="G91" s="173"/>
      <c r="H91" s="173"/>
      <c r="I91" s="173"/>
      <c r="J91" s="40"/>
    </row>
    <row r="92" spans="1:11" s="169" customFormat="1" x14ac:dyDescent="0.25">
      <c r="A92" s="71"/>
      <c r="B92" s="105"/>
      <c r="C92" s="105"/>
      <c r="D92" s="105"/>
      <c r="E92" s="105" t="s">
        <v>356</v>
      </c>
      <c r="F92" s="172">
        <f>G92+H92</f>
        <v>12000</v>
      </c>
      <c r="G92" s="172"/>
      <c r="H92" s="172">
        <v>12000</v>
      </c>
      <c r="I92" s="172"/>
      <c r="J92" s="40">
        <f t="shared" ref="J92" si="8">I92+F92</f>
        <v>12000</v>
      </c>
    </row>
    <row r="93" spans="1:11" x14ac:dyDescent="0.25">
      <c r="A93" s="26"/>
      <c r="B93" s="27">
        <v>754</v>
      </c>
      <c r="C93" s="14"/>
      <c r="D93" s="15"/>
      <c r="E93" s="28" t="s">
        <v>15</v>
      </c>
      <c r="F93" s="29">
        <f>G93+H93</f>
        <v>16210</v>
      </c>
      <c r="G93" s="29">
        <f t="shared" ref="G93:J94" si="9">G94</f>
        <v>16210</v>
      </c>
      <c r="H93" s="29">
        <f t="shared" si="9"/>
        <v>0</v>
      </c>
      <c r="I93" s="29">
        <f t="shared" si="9"/>
        <v>0</v>
      </c>
      <c r="J93" s="29">
        <f t="shared" si="9"/>
        <v>16210</v>
      </c>
    </row>
    <row r="94" spans="1:11" x14ac:dyDescent="0.25">
      <c r="A94" s="26"/>
      <c r="B94" s="32"/>
      <c r="C94" s="32" t="s">
        <v>16</v>
      </c>
      <c r="D94" s="33"/>
      <c r="E94" s="34" t="s">
        <v>17</v>
      </c>
      <c r="F94" s="35">
        <f>G94+H94</f>
        <v>16210</v>
      </c>
      <c r="G94" s="35">
        <f t="shared" si="9"/>
        <v>16210</v>
      </c>
      <c r="H94" s="35">
        <f t="shared" si="9"/>
        <v>0</v>
      </c>
      <c r="I94" s="35">
        <f t="shared" si="9"/>
        <v>0</v>
      </c>
      <c r="J94" s="35">
        <f t="shared" si="9"/>
        <v>16210</v>
      </c>
    </row>
    <row r="95" spans="1:11" x14ac:dyDescent="0.25">
      <c r="A95" s="26"/>
      <c r="B95" s="37"/>
      <c r="C95" s="37" t="s">
        <v>16</v>
      </c>
      <c r="D95" s="38">
        <v>4210</v>
      </c>
      <c r="E95" s="39" t="s">
        <v>18</v>
      </c>
      <c r="F95" s="40">
        <f>G95+H95</f>
        <v>16210</v>
      </c>
      <c r="G95" s="40">
        <f>G97</f>
        <v>16210</v>
      </c>
      <c r="H95" s="40">
        <f>H97</f>
        <v>0</v>
      </c>
      <c r="I95" s="40">
        <f>I97</f>
        <v>0</v>
      </c>
      <c r="J95" s="40">
        <f>J97</f>
        <v>16210</v>
      </c>
      <c r="K95" s="182"/>
    </row>
    <row r="96" spans="1:11" x14ac:dyDescent="0.25">
      <c r="A96" s="26"/>
      <c r="B96" s="58"/>
      <c r="C96" s="58"/>
      <c r="D96" s="38"/>
      <c r="E96" s="42" t="s">
        <v>19</v>
      </c>
      <c r="F96" s="40"/>
      <c r="G96" s="40"/>
      <c r="H96" s="40"/>
      <c r="I96" s="40"/>
      <c r="J96" s="40"/>
    </row>
    <row r="97" spans="1:11" ht="30" x14ac:dyDescent="0.25">
      <c r="A97" s="26"/>
      <c r="B97" s="77"/>
      <c r="C97" s="77"/>
      <c r="D97" s="78"/>
      <c r="E97" s="48" t="s">
        <v>69</v>
      </c>
      <c r="F97" s="49">
        <f>G97+H97</f>
        <v>16210</v>
      </c>
      <c r="G97" s="49">
        <v>16210</v>
      </c>
      <c r="H97" s="49"/>
      <c r="I97" s="49"/>
      <c r="J97" s="49">
        <f>F97+I97</f>
        <v>16210</v>
      </c>
    </row>
    <row r="98" spans="1:11" s="25" customFormat="1" x14ac:dyDescent="0.25">
      <c r="A98" s="26"/>
      <c r="B98" s="14" t="s">
        <v>21</v>
      </c>
      <c r="C98" s="14"/>
      <c r="D98" s="15"/>
      <c r="E98" s="28" t="s">
        <v>22</v>
      </c>
      <c r="F98" s="29">
        <f>G98+H98</f>
        <v>2000</v>
      </c>
      <c r="G98" s="29">
        <f t="shared" ref="G98:J99" si="10">G99</f>
        <v>2000</v>
      </c>
      <c r="H98" s="29">
        <f t="shared" si="10"/>
        <v>0</v>
      </c>
      <c r="I98" s="29">
        <f t="shared" si="10"/>
        <v>0</v>
      </c>
      <c r="J98" s="29">
        <f t="shared" si="10"/>
        <v>2000</v>
      </c>
    </row>
    <row r="99" spans="1:11" s="36" customFormat="1" x14ac:dyDescent="0.25">
      <c r="A99" s="30"/>
      <c r="B99" s="32"/>
      <c r="C99" s="32" t="s">
        <v>23</v>
      </c>
      <c r="D99" s="33"/>
      <c r="E99" s="54" t="s">
        <v>24</v>
      </c>
      <c r="F99" s="35">
        <f>G99+H99</f>
        <v>2000</v>
      </c>
      <c r="G99" s="35">
        <f t="shared" si="10"/>
        <v>2000</v>
      </c>
      <c r="H99" s="35">
        <f t="shared" si="10"/>
        <v>0</v>
      </c>
      <c r="I99" s="35">
        <f t="shared" si="10"/>
        <v>0</v>
      </c>
      <c r="J99" s="35">
        <f t="shared" si="10"/>
        <v>2000</v>
      </c>
    </row>
    <row r="100" spans="1:11" x14ac:dyDescent="0.25">
      <c r="A100" s="26"/>
      <c r="B100" s="58"/>
      <c r="C100" s="50" t="s">
        <v>23</v>
      </c>
      <c r="D100" s="38">
        <v>4210</v>
      </c>
      <c r="E100" s="42" t="s">
        <v>18</v>
      </c>
      <c r="F100" s="40">
        <f>G100+H100</f>
        <v>2000</v>
      </c>
      <c r="G100" s="40">
        <f>G102</f>
        <v>2000</v>
      </c>
      <c r="H100" s="40">
        <f>H102</f>
        <v>0</v>
      </c>
      <c r="I100" s="40">
        <f>I102</f>
        <v>0</v>
      </c>
      <c r="J100" s="40">
        <f>J102</f>
        <v>2000</v>
      </c>
      <c r="K100" s="182"/>
    </row>
    <row r="101" spans="1:11" x14ac:dyDescent="0.25">
      <c r="A101" s="26"/>
      <c r="B101" s="58"/>
      <c r="C101" s="50"/>
      <c r="D101" s="38"/>
      <c r="E101" s="42" t="s">
        <v>19</v>
      </c>
      <c r="F101" s="40"/>
      <c r="G101" s="40"/>
      <c r="H101" s="40"/>
      <c r="I101" s="40"/>
      <c r="J101" s="40"/>
    </row>
    <row r="102" spans="1:11" ht="18" customHeight="1" x14ac:dyDescent="0.25">
      <c r="A102" s="26"/>
      <c r="B102" s="77"/>
      <c r="C102" s="81"/>
      <c r="D102" s="78"/>
      <c r="E102" s="48" t="s">
        <v>70</v>
      </c>
      <c r="F102" s="49">
        <f t="shared" ref="F102:F107" si="11">G102+H102</f>
        <v>2000</v>
      </c>
      <c r="G102" s="49">
        <v>2000</v>
      </c>
      <c r="H102" s="49"/>
      <c r="I102" s="49"/>
      <c r="J102" s="49">
        <f>F102+I102</f>
        <v>2000</v>
      </c>
    </row>
    <row r="103" spans="1:11" s="25" customFormat="1" x14ac:dyDescent="0.25">
      <c r="A103" s="26"/>
      <c r="B103" s="14" t="s">
        <v>26</v>
      </c>
      <c r="C103" s="14"/>
      <c r="D103" s="15"/>
      <c r="E103" s="28" t="s">
        <v>27</v>
      </c>
      <c r="F103" s="29">
        <f t="shared" si="11"/>
        <v>0</v>
      </c>
      <c r="G103" s="29">
        <f>SUM(G104)</f>
        <v>0</v>
      </c>
      <c r="H103" s="29">
        <f>SUM(H104)</f>
        <v>0</v>
      </c>
      <c r="I103" s="29">
        <f>SUM(I104)</f>
        <v>0</v>
      </c>
      <c r="J103" s="29">
        <f>SUM(J104)</f>
        <v>0</v>
      </c>
    </row>
    <row r="104" spans="1:11" s="36" customFormat="1" x14ac:dyDescent="0.25">
      <c r="A104" s="30"/>
      <c r="B104" s="32"/>
      <c r="C104" s="32" t="s">
        <v>28</v>
      </c>
      <c r="D104" s="33"/>
      <c r="E104" s="54" t="s">
        <v>24</v>
      </c>
      <c r="F104" s="35">
        <f t="shared" si="11"/>
        <v>0</v>
      </c>
      <c r="G104" s="35">
        <f>SUM(G105:G107,)</f>
        <v>0</v>
      </c>
      <c r="H104" s="35">
        <f>SUM(H105:H107,)</f>
        <v>0</v>
      </c>
      <c r="I104" s="35">
        <f>SUM(I105:I107,)</f>
        <v>0</v>
      </c>
      <c r="J104" s="35">
        <f>SUM(J105:J107,)</f>
        <v>0</v>
      </c>
    </row>
    <row r="105" spans="1:11" x14ac:dyDescent="0.25">
      <c r="A105" s="26"/>
      <c r="B105" s="58"/>
      <c r="C105" s="82" t="s">
        <v>28</v>
      </c>
      <c r="D105" s="38">
        <v>4110</v>
      </c>
      <c r="E105" s="39" t="s">
        <v>29</v>
      </c>
      <c r="F105" s="40">
        <f t="shared" si="11"/>
        <v>0</v>
      </c>
      <c r="G105" s="40">
        <v>0</v>
      </c>
      <c r="H105" s="40"/>
      <c r="I105" s="40">
        <v>0</v>
      </c>
      <c r="J105" s="40">
        <f>F105+I105</f>
        <v>0</v>
      </c>
      <c r="K105" s="182"/>
    </row>
    <row r="106" spans="1:11" x14ac:dyDescent="0.25">
      <c r="A106" s="26"/>
      <c r="B106" s="58"/>
      <c r="C106" s="82" t="s">
        <v>28</v>
      </c>
      <c r="D106" s="38">
        <v>4120</v>
      </c>
      <c r="E106" s="39" t="s">
        <v>30</v>
      </c>
      <c r="F106" s="40">
        <f t="shared" si="11"/>
        <v>0</v>
      </c>
      <c r="G106" s="40">
        <v>0</v>
      </c>
      <c r="H106" s="40"/>
      <c r="I106" s="40">
        <v>0</v>
      </c>
      <c r="J106" s="40">
        <f>F106+I106</f>
        <v>0</v>
      </c>
      <c r="K106" s="182"/>
    </row>
    <row r="107" spans="1:11" x14ac:dyDescent="0.25">
      <c r="A107" s="26"/>
      <c r="B107" s="58"/>
      <c r="C107" s="82" t="s">
        <v>28</v>
      </c>
      <c r="D107" s="38">
        <v>4170</v>
      </c>
      <c r="E107" s="39" t="s">
        <v>31</v>
      </c>
      <c r="F107" s="40">
        <f t="shared" si="11"/>
        <v>0</v>
      </c>
      <c r="G107" s="40">
        <v>0</v>
      </c>
      <c r="H107" s="40">
        <f>H109</f>
        <v>0</v>
      </c>
      <c r="I107" s="40">
        <v>0</v>
      </c>
      <c r="J107" s="40">
        <f>J109</f>
        <v>0</v>
      </c>
      <c r="K107" s="182"/>
    </row>
    <row r="108" spans="1:11" x14ac:dyDescent="0.25">
      <c r="A108" s="26"/>
      <c r="B108" s="58"/>
      <c r="C108" s="58"/>
      <c r="D108" s="38"/>
      <c r="E108" s="42" t="s">
        <v>19</v>
      </c>
      <c r="F108" s="40"/>
      <c r="G108" s="40"/>
      <c r="H108" s="40"/>
      <c r="I108" s="40"/>
      <c r="J108" s="40"/>
    </row>
    <row r="109" spans="1:11" ht="30" x14ac:dyDescent="0.25">
      <c r="A109" s="26"/>
      <c r="B109" s="58"/>
      <c r="C109" s="58"/>
      <c r="D109" s="38"/>
      <c r="E109" s="42" t="s">
        <v>71</v>
      </c>
      <c r="F109" s="40">
        <f>G109+H109</f>
        <v>0</v>
      </c>
      <c r="G109" s="40">
        <v>0</v>
      </c>
      <c r="H109" s="40"/>
      <c r="I109" s="40">
        <v>0</v>
      </c>
      <c r="J109" s="40">
        <f>F109+I109</f>
        <v>0</v>
      </c>
    </row>
    <row r="110" spans="1:11" x14ac:dyDescent="0.25">
      <c r="A110" s="55"/>
      <c r="B110" s="14">
        <v>854</v>
      </c>
      <c r="C110" s="14"/>
      <c r="D110" s="15"/>
      <c r="E110" s="28" t="s">
        <v>72</v>
      </c>
      <c r="F110" s="29">
        <f>G110+H110</f>
        <v>0</v>
      </c>
      <c r="G110" s="29">
        <f t="shared" ref="G110:J111" si="12">G111</f>
        <v>0</v>
      </c>
      <c r="H110" s="29">
        <f t="shared" si="12"/>
        <v>0</v>
      </c>
      <c r="I110" s="29">
        <f t="shared" si="12"/>
        <v>0</v>
      </c>
      <c r="J110" s="29">
        <f t="shared" si="12"/>
        <v>0</v>
      </c>
    </row>
    <row r="111" spans="1:11" x14ac:dyDescent="0.25">
      <c r="A111" s="55"/>
      <c r="B111" s="32"/>
      <c r="C111" s="32" t="s">
        <v>73</v>
      </c>
      <c r="D111" s="33"/>
      <c r="E111" s="54" t="s">
        <v>24</v>
      </c>
      <c r="F111" s="35">
        <f>G111+H111</f>
        <v>0</v>
      </c>
      <c r="G111" s="35">
        <f t="shared" si="12"/>
        <v>0</v>
      </c>
      <c r="H111" s="35">
        <f t="shared" si="12"/>
        <v>0</v>
      </c>
      <c r="I111" s="35">
        <f t="shared" si="12"/>
        <v>0</v>
      </c>
      <c r="J111" s="35">
        <f t="shared" si="12"/>
        <v>0</v>
      </c>
    </row>
    <row r="112" spans="1:11" x14ac:dyDescent="0.25">
      <c r="A112" s="55"/>
      <c r="B112" s="37"/>
      <c r="C112" s="37" t="s">
        <v>73</v>
      </c>
      <c r="D112" s="38">
        <v>4300</v>
      </c>
      <c r="E112" s="39" t="s">
        <v>62</v>
      </c>
      <c r="F112" s="40">
        <f>G112+H112</f>
        <v>0</v>
      </c>
      <c r="G112" s="40">
        <f>G114</f>
        <v>0</v>
      </c>
      <c r="H112" s="40">
        <f>H114</f>
        <v>0</v>
      </c>
      <c r="I112" s="40">
        <f>I114</f>
        <v>0</v>
      </c>
      <c r="J112" s="40">
        <f>J114</f>
        <v>0</v>
      </c>
      <c r="K112" s="182"/>
    </row>
    <row r="113" spans="1:11" x14ac:dyDescent="0.25">
      <c r="A113" s="55"/>
      <c r="B113" s="32"/>
      <c r="C113" s="32"/>
      <c r="D113" s="38"/>
      <c r="E113" s="42" t="s">
        <v>19</v>
      </c>
      <c r="F113" s="40"/>
      <c r="G113" s="40"/>
      <c r="H113" s="40"/>
      <c r="I113" s="40"/>
      <c r="J113" s="40"/>
    </row>
    <row r="114" spans="1:11" x14ac:dyDescent="0.25">
      <c r="A114" s="55"/>
      <c r="B114" s="32"/>
      <c r="C114" s="32"/>
      <c r="D114" s="38"/>
      <c r="E114" s="42" t="s">
        <v>74</v>
      </c>
      <c r="F114" s="40">
        <f>G114+H114</f>
        <v>0</v>
      </c>
      <c r="G114" s="40">
        <v>0</v>
      </c>
      <c r="H114" s="40"/>
      <c r="I114" s="40"/>
      <c r="J114" s="40">
        <f>F114+I114</f>
        <v>0</v>
      </c>
    </row>
    <row r="115" spans="1:11" x14ac:dyDescent="0.25">
      <c r="A115" s="26"/>
      <c r="B115" s="14" t="s">
        <v>35</v>
      </c>
      <c r="C115" s="14"/>
      <c r="D115" s="15"/>
      <c r="E115" s="28" t="s">
        <v>36</v>
      </c>
      <c r="F115" s="29">
        <f>G115+H115</f>
        <v>12060</v>
      </c>
      <c r="G115" s="29">
        <f>G116+G120+G130</f>
        <v>12060</v>
      </c>
      <c r="H115" s="29">
        <f>H116+H120+H130</f>
        <v>0</v>
      </c>
      <c r="I115" s="29">
        <f>I116+I120+I130</f>
        <v>0</v>
      </c>
      <c r="J115" s="29">
        <f>J116+J120+J130</f>
        <v>12060</v>
      </c>
    </row>
    <row r="116" spans="1:11" x14ac:dyDescent="0.25">
      <c r="A116" s="68"/>
      <c r="B116" s="32"/>
      <c r="C116" s="32" t="s">
        <v>75</v>
      </c>
      <c r="D116" s="33"/>
      <c r="E116" s="34" t="s">
        <v>76</v>
      </c>
      <c r="F116" s="35">
        <f>G116+H116</f>
        <v>1500</v>
      </c>
      <c r="G116" s="35">
        <f>G117</f>
        <v>1500</v>
      </c>
      <c r="H116" s="35">
        <f>H117</f>
        <v>0</v>
      </c>
      <c r="I116" s="35">
        <f>I117</f>
        <v>0</v>
      </c>
      <c r="J116" s="35">
        <f>J117</f>
        <v>1500</v>
      </c>
    </row>
    <row r="117" spans="1:11" x14ac:dyDescent="0.25">
      <c r="A117" s="55"/>
      <c r="B117" s="37"/>
      <c r="C117" s="37" t="s">
        <v>75</v>
      </c>
      <c r="D117" s="38">
        <v>4300</v>
      </c>
      <c r="E117" s="39" t="s">
        <v>62</v>
      </c>
      <c r="F117" s="40">
        <f>G117+H117</f>
        <v>1500</v>
      </c>
      <c r="G117" s="40">
        <f>G119</f>
        <v>1500</v>
      </c>
      <c r="H117" s="40">
        <f>H119</f>
        <v>0</v>
      </c>
      <c r="I117" s="40">
        <f>I119</f>
        <v>0</v>
      </c>
      <c r="J117" s="40">
        <f>J119</f>
        <v>1500</v>
      </c>
      <c r="K117" s="182"/>
    </row>
    <row r="118" spans="1:11" x14ac:dyDescent="0.25">
      <c r="A118" s="68"/>
      <c r="B118" s="32"/>
      <c r="C118" s="32"/>
      <c r="D118" s="33"/>
      <c r="E118" s="42" t="s">
        <v>19</v>
      </c>
      <c r="F118" s="35"/>
      <c r="G118" s="35"/>
      <c r="H118" s="40"/>
      <c r="I118" s="40"/>
      <c r="J118" s="40"/>
    </row>
    <row r="119" spans="1:11" x14ac:dyDescent="0.25">
      <c r="A119" s="26"/>
      <c r="B119" s="83"/>
      <c r="C119" s="83"/>
      <c r="D119" s="84"/>
      <c r="E119" s="76" t="s">
        <v>77</v>
      </c>
      <c r="F119" s="40">
        <f>G119+H119</f>
        <v>1500</v>
      </c>
      <c r="G119" s="40">
        <v>1500</v>
      </c>
      <c r="H119" s="40"/>
      <c r="I119" s="40"/>
      <c r="J119" s="40">
        <f>F119+I119</f>
        <v>1500</v>
      </c>
    </row>
    <row r="120" spans="1:11" x14ac:dyDescent="0.25">
      <c r="A120" s="68"/>
      <c r="B120" s="32"/>
      <c r="C120" s="32" t="s">
        <v>78</v>
      </c>
      <c r="D120" s="33"/>
      <c r="E120" s="34" t="s">
        <v>79</v>
      </c>
      <c r="F120" s="35">
        <f>G120+H120</f>
        <v>10560</v>
      </c>
      <c r="G120" s="35">
        <f>SUM(G121:G123,G126)</f>
        <v>10560</v>
      </c>
      <c r="H120" s="35">
        <f>SUM(H121:H123,H126)</f>
        <v>0</v>
      </c>
      <c r="I120" s="35">
        <f>SUM(I121:I123,I126)</f>
        <v>0</v>
      </c>
      <c r="J120" s="35">
        <f>SUM(J121:J123,J126)</f>
        <v>10560</v>
      </c>
    </row>
    <row r="121" spans="1:11" x14ac:dyDescent="0.25">
      <c r="A121" s="55"/>
      <c r="B121" s="58"/>
      <c r="C121" s="82" t="s">
        <v>78</v>
      </c>
      <c r="D121" s="38">
        <v>4110</v>
      </c>
      <c r="E121" s="39" t="s">
        <v>29</v>
      </c>
      <c r="F121" s="40">
        <f>G121+H121</f>
        <v>1517</v>
      </c>
      <c r="G121" s="40">
        <v>1517</v>
      </c>
      <c r="H121" s="40"/>
      <c r="I121" s="40"/>
      <c r="J121" s="40">
        <f>F121+I121</f>
        <v>1517</v>
      </c>
      <c r="K121" s="182"/>
    </row>
    <row r="122" spans="1:11" x14ac:dyDescent="0.25">
      <c r="A122" s="55"/>
      <c r="B122" s="58"/>
      <c r="C122" s="82" t="s">
        <v>78</v>
      </c>
      <c r="D122" s="38">
        <v>4120</v>
      </c>
      <c r="E122" s="39" t="s">
        <v>30</v>
      </c>
      <c r="F122" s="40">
        <f>G122+H122</f>
        <v>216</v>
      </c>
      <c r="G122" s="40">
        <v>216</v>
      </c>
      <c r="H122" s="40"/>
      <c r="I122" s="40"/>
      <c r="J122" s="40">
        <f>F122+I122</f>
        <v>216</v>
      </c>
      <c r="K122" s="182"/>
    </row>
    <row r="123" spans="1:11" x14ac:dyDescent="0.25">
      <c r="A123" s="55"/>
      <c r="B123" s="58"/>
      <c r="C123" s="82" t="s">
        <v>78</v>
      </c>
      <c r="D123" s="38">
        <v>4170</v>
      </c>
      <c r="E123" s="39" t="s">
        <v>31</v>
      </c>
      <c r="F123" s="40">
        <f>F125</f>
        <v>8827</v>
      </c>
      <c r="G123" s="40">
        <f>G125</f>
        <v>8827</v>
      </c>
      <c r="H123" s="40">
        <f>H125</f>
        <v>0</v>
      </c>
      <c r="I123" s="40">
        <f>I125</f>
        <v>0</v>
      </c>
      <c r="J123" s="40">
        <f>J125</f>
        <v>8827</v>
      </c>
      <c r="K123" s="182"/>
    </row>
    <row r="124" spans="1:11" x14ac:dyDescent="0.25">
      <c r="A124" s="55"/>
      <c r="B124" s="58"/>
      <c r="C124" s="58"/>
      <c r="D124" s="38"/>
      <c r="E124" s="42" t="s">
        <v>19</v>
      </c>
      <c r="F124" s="40"/>
      <c r="G124" s="40"/>
      <c r="H124" s="40"/>
      <c r="I124" s="40"/>
      <c r="J124" s="40"/>
    </row>
    <row r="125" spans="1:11" ht="26.25" customHeight="1" x14ac:dyDescent="0.25">
      <c r="A125" s="55"/>
      <c r="B125" s="58"/>
      <c r="C125" s="58"/>
      <c r="D125" s="38"/>
      <c r="E125" s="39" t="s">
        <v>80</v>
      </c>
      <c r="F125" s="40">
        <f>G125+H125</f>
        <v>8827</v>
      </c>
      <c r="G125" s="40">
        <v>8827</v>
      </c>
      <c r="H125" s="40"/>
      <c r="I125" s="40"/>
      <c r="J125" s="40">
        <f>F125+I125</f>
        <v>8827</v>
      </c>
    </row>
    <row r="126" spans="1:11" x14ac:dyDescent="0.25">
      <c r="A126" s="55"/>
      <c r="B126" s="37"/>
      <c r="C126" s="37" t="s">
        <v>78</v>
      </c>
      <c r="D126" s="38">
        <v>4210</v>
      </c>
      <c r="E126" s="39" t="s">
        <v>18</v>
      </c>
      <c r="F126" s="40">
        <f>G126+H126</f>
        <v>0</v>
      </c>
      <c r="G126" s="40">
        <f>G129+G128</f>
        <v>0</v>
      </c>
      <c r="H126" s="40">
        <f>H129+H128</f>
        <v>0</v>
      </c>
      <c r="I126" s="40">
        <f>I129+I128</f>
        <v>0</v>
      </c>
      <c r="J126" s="40">
        <f>J129+J128</f>
        <v>0</v>
      </c>
      <c r="K126" s="182"/>
    </row>
    <row r="127" spans="1:11" x14ac:dyDescent="0.25">
      <c r="A127" s="55"/>
      <c r="B127" s="58"/>
      <c r="C127" s="58"/>
      <c r="D127" s="38"/>
      <c r="E127" s="42" t="s">
        <v>19</v>
      </c>
      <c r="F127" s="40"/>
      <c r="G127" s="40"/>
      <c r="H127" s="40"/>
      <c r="I127" s="40"/>
      <c r="J127" s="40"/>
    </row>
    <row r="128" spans="1:11" x14ac:dyDescent="0.25">
      <c r="A128" s="55"/>
      <c r="B128" s="58"/>
      <c r="C128" s="58"/>
      <c r="D128" s="38"/>
      <c r="E128" s="39" t="s">
        <v>81</v>
      </c>
      <c r="F128" s="40">
        <f>G128+H128</f>
        <v>0</v>
      </c>
      <c r="G128" s="40">
        <v>0</v>
      </c>
      <c r="H128" s="40"/>
      <c r="I128" s="40">
        <v>0</v>
      </c>
      <c r="J128" s="40">
        <f>F128+I128</f>
        <v>0</v>
      </c>
    </row>
    <row r="129" spans="1:11" ht="20.25" customHeight="1" x14ac:dyDescent="0.25">
      <c r="A129" s="55"/>
      <c r="B129" s="58"/>
      <c r="C129" s="58"/>
      <c r="D129" s="38"/>
      <c r="E129" s="39" t="s">
        <v>82</v>
      </c>
      <c r="F129" s="40">
        <f>G129+H129</f>
        <v>0</v>
      </c>
      <c r="G129" s="40">
        <v>0</v>
      </c>
      <c r="H129" s="40"/>
      <c r="I129" s="40">
        <v>0</v>
      </c>
      <c r="J129" s="40">
        <f>F129+I129</f>
        <v>0</v>
      </c>
    </row>
    <row r="130" spans="1:11" s="36" customFormat="1" x14ac:dyDescent="0.25">
      <c r="A130" s="30"/>
      <c r="B130" s="32"/>
      <c r="C130" s="32" t="s">
        <v>37</v>
      </c>
      <c r="D130" s="33"/>
      <c r="E130" s="54" t="s">
        <v>24</v>
      </c>
      <c r="F130" s="35">
        <f>G130+H130</f>
        <v>0</v>
      </c>
      <c r="G130" s="35">
        <f>G131</f>
        <v>0</v>
      </c>
      <c r="H130" s="35">
        <f>H131</f>
        <v>0</v>
      </c>
      <c r="I130" s="35">
        <f>I131</f>
        <v>0</v>
      </c>
      <c r="J130" s="35">
        <f>J131</f>
        <v>0</v>
      </c>
    </row>
    <row r="131" spans="1:11" x14ac:dyDescent="0.25">
      <c r="A131" s="55"/>
      <c r="B131" s="37"/>
      <c r="C131" s="37" t="s">
        <v>37</v>
      </c>
      <c r="D131" s="38">
        <v>4300</v>
      </c>
      <c r="E131" s="42" t="s">
        <v>38</v>
      </c>
      <c r="F131" s="40">
        <f>G131+H131</f>
        <v>0</v>
      </c>
      <c r="G131" s="40">
        <f>SUM(G133:G133)</f>
        <v>0</v>
      </c>
      <c r="H131" s="40">
        <f>SUM(H133:H133)</f>
        <v>0</v>
      </c>
      <c r="I131" s="40">
        <f>SUM(I133:I133)</f>
        <v>0</v>
      </c>
      <c r="J131" s="40">
        <f>SUM(J133:J133)</f>
        <v>0</v>
      </c>
      <c r="K131" s="182"/>
    </row>
    <row r="132" spans="1:11" x14ac:dyDescent="0.25">
      <c r="A132" s="26"/>
      <c r="B132" s="58"/>
      <c r="C132" s="58"/>
      <c r="D132" s="38"/>
      <c r="E132" s="42" t="s">
        <v>19</v>
      </c>
      <c r="F132" s="40"/>
      <c r="G132" s="40"/>
      <c r="H132" s="40"/>
      <c r="I132" s="40"/>
      <c r="J132" s="40"/>
    </row>
    <row r="133" spans="1:11" ht="30" x14ac:dyDescent="0.25">
      <c r="A133" s="26"/>
      <c r="B133" s="58"/>
      <c r="C133" s="58"/>
      <c r="D133" s="38"/>
      <c r="E133" s="42" t="s">
        <v>83</v>
      </c>
      <c r="F133" s="40">
        <f>G133+H133</f>
        <v>0</v>
      </c>
      <c r="G133" s="40">
        <v>0</v>
      </c>
      <c r="H133" s="40"/>
      <c r="I133" s="40">
        <v>0</v>
      </c>
      <c r="J133" s="40">
        <f>F133+I133</f>
        <v>0</v>
      </c>
    </row>
    <row r="134" spans="1:11" x14ac:dyDescent="0.25">
      <c r="A134" s="26"/>
      <c r="B134" s="14" t="s">
        <v>40</v>
      </c>
      <c r="C134" s="14"/>
      <c r="D134" s="15"/>
      <c r="E134" s="28" t="s">
        <v>41</v>
      </c>
      <c r="F134" s="29">
        <f>G134+H134</f>
        <v>12000</v>
      </c>
      <c r="G134" s="29">
        <f t="shared" ref="G134:J135" si="13">G135</f>
        <v>12000</v>
      </c>
      <c r="H134" s="29">
        <f t="shared" si="13"/>
        <v>0</v>
      </c>
      <c r="I134" s="29">
        <f t="shared" si="13"/>
        <v>0</v>
      </c>
      <c r="J134" s="29">
        <f t="shared" si="13"/>
        <v>12000</v>
      </c>
    </row>
    <row r="135" spans="1:11" x14ac:dyDescent="0.25">
      <c r="A135" s="68"/>
      <c r="B135" s="32"/>
      <c r="C135" s="32" t="s">
        <v>42</v>
      </c>
      <c r="D135" s="33"/>
      <c r="E135" s="34" t="s">
        <v>24</v>
      </c>
      <c r="F135" s="35">
        <f>G135+H135</f>
        <v>12000</v>
      </c>
      <c r="G135" s="35">
        <f t="shared" si="13"/>
        <v>12000</v>
      </c>
      <c r="H135" s="35">
        <f t="shared" si="13"/>
        <v>0</v>
      </c>
      <c r="I135" s="35">
        <f t="shared" si="13"/>
        <v>0</v>
      </c>
      <c r="J135" s="35">
        <f t="shared" si="13"/>
        <v>12000</v>
      </c>
    </row>
    <row r="136" spans="1:11" x14ac:dyDescent="0.25">
      <c r="A136" s="55"/>
      <c r="B136" s="37"/>
      <c r="C136" s="37" t="s">
        <v>42</v>
      </c>
      <c r="D136" s="38">
        <v>4300</v>
      </c>
      <c r="E136" s="39" t="s">
        <v>62</v>
      </c>
      <c r="F136" s="40">
        <f>G136+H136</f>
        <v>12000</v>
      </c>
      <c r="G136" s="40">
        <f>SUM(G138:G140)</f>
        <v>12000</v>
      </c>
      <c r="H136" s="40">
        <f>SUM(H140:H140)</f>
        <v>0</v>
      </c>
      <c r="I136" s="40">
        <f>SUM(I138:I140)</f>
        <v>0</v>
      </c>
      <c r="J136" s="40">
        <f>SUM(J138:J140)</f>
        <v>12000</v>
      </c>
      <c r="K136" s="182"/>
    </row>
    <row r="137" spans="1:11" x14ac:dyDescent="0.25">
      <c r="A137" s="30"/>
      <c r="B137" s="32"/>
      <c r="C137" s="32"/>
      <c r="D137" s="38"/>
      <c r="E137" s="42" t="s">
        <v>19</v>
      </c>
      <c r="F137" s="40"/>
      <c r="G137" s="40"/>
      <c r="H137" s="40"/>
      <c r="I137" s="40"/>
      <c r="J137" s="40"/>
    </row>
    <row r="138" spans="1:11" ht="30" x14ac:dyDescent="0.25">
      <c r="A138" s="30"/>
      <c r="B138" s="32"/>
      <c r="C138" s="32"/>
      <c r="D138" s="38"/>
      <c r="E138" s="42" t="s">
        <v>84</v>
      </c>
      <c r="F138" s="40">
        <f>G138+H138</f>
        <v>0</v>
      </c>
      <c r="G138" s="40">
        <v>0</v>
      </c>
      <c r="H138" s="40"/>
      <c r="I138" s="40"/>
      <c r="J138" s="40">
        <f>F138+I138</f>
        <v>0</v>
      </c>
    </row>
    <row r="139" spans="1:11" x14ac:dyDescent="0.25">
      <c r="A139" s="30"/>
      <c r="B139" s="32"/>
      <c r="C139" s="32"/>
      <c r="D139" s="38"/>
      <c r="E139" s="42" t="s">
        <v>357</v>
      </c>
      <c r="F139" s="40">
        <f>G139+H139</f>
        <v>12000</v>
      </c>
      <c r="G139" s="40">
        <v>12000</v>
      </c>
      <c r="H139" s="40"/>
      <c r="I139" s="40"/>
      <c r="J139" s="40">
        <f>I139+F139</f>
        <v>12000</v>
      </c>
    </row>
    <row r="140" spans="1:11" x14ac:dyDescent="0.25">
      <c r="A140" s="30"/>
      <c r="B140" s="32"/>
      <c r="C140" s="32"/>
      <c r="D140" s="38"/>
      <c r="E140" s="42" t="s">
        <v>85</v>
      </c>
      <c r="F140" s="40">
        <f t="shared" ref="F140:F145" si="14">G140+H140</f>
        <v>0</v>
      </c>
      <c r="G140" s="40">
        <v>0</v>
      </c>
      <c r="H140" s="40"/>
      <c r="I140" s="40"/>
      <c r="J140" s="40">
        <f>F140+I140</f>
        <v>0</v>
      </c>
    </row>
    <row r="141" spans="1:11" s="25" customFormat="1" x14ac:dyDescent="0.25">
      <c r="A141" s="26"/>
      <c r="B141" s="14" t="s">
        <v>45</v>
      </c>
      <c r="C141" s="14"/>
      <c r="D141" s="15"/>
      <c r="E141" s="56" t="s">
        <v>46</v>
      </c>
      <c r="F141" s="29">
        <f t="shared" si="14"/>
        <v>16000</v>
      </c>
      <c r="G141" s="29">
        <f>G142</f>
        <v>16000</v>
      </c>
      <c r="H141" s="29">
        <f>H142</f>
        <v>0</v>
      </c>
      <c r="I141" s="29">
        <f>I142</f>
        <v>0</v>
      </c>
      <c r="J141" s="29">
        <f>J142</f>
        <v>16000</v>
      </c>
    </row>
    <row r="142" spans="1:11" s="36" customFormat="1" x14ac:dyDescent="0.25">
      <c r="A142" s="68"/>
      <c r="B142" s="32"/>
      <c r="C142" s="32" t="s">
        <v>47</v>
      </c>
      <c r="D142" s="33"/>
      <c r="E142" s="54" t="s">
        <v>24</v>
      </c>
      <c r="F142" s="35">
        <f t="shared" si="14"/>
        <v>16000</v>
      </c>
      <c r="G142" s="35">
        <f>SUM(G143:G145,G148)</f>
        <v>16000</v>
      </c>
      <c r="H142" s="35">
        <f>SUM(H143:H145,H148)</f>
        <v>0</v>
      </c>
      <c r="I142" s="35">
        <f>SUM(I143:I145,I148)</f>
        <v>0</v>
      </c>
      <c r="J142" s="35">
        <f>SUM(J143:J145,J148)</f>
        <v>16000</v>
      </c>
    </row>
    <row r="143" spans="1:11" x14ac:dyDescent="0.25">
      <c r="A143" s="30"/>
      <c r="B143" s="31"/>
      <c r="C143" s="31" t="s">
        <v>47</v>
      </c>
      <c r="D143" s="38">
        <v>4110</v>
      </c>
      <c r="E143" s="39" t="s">
        <v>29</v>
      </c>
      <c r="F143" s="40">
        <f t="shared" si="14"/>
        <v>1581</v>
      </c>
      <c r="G143" s="40">
        <v>1581</v>
      </c>
      <c r="H143" s="40"/>
      <c r="I143" s="40"/>
      <c r="J143" s="40">
        <f>F143+I143</f>
        <v>1581</v>
      </c>
      <c r="K143" s="182"/>
    </row>
    <row r="144" spans="1:11" x14ac:dyDescent="0.25">
      <c r="A144" s="30"/>
      <c r="B144" s="31"/>
      <c r="C144" s="31" t="s">
        <v>47</v>
      </c>
      <c r="D144" s="38">
        <v>4120</v>
      </c>
      <c r="E144" s="39" t="s">
        <v>30</v>
      </c>
      <c r="F144" s="40">
        <f t="shared" si="14"/>
        <v>225</v>
      </c>
      <c r="G144" s="40">
        <v>225</v>
      </c>
      <c r="H144" s="40"/>
      <c r="I144" s="40"/>
      <c r="J144" s="40">
        <f>F144+I144</f>
        <v>225</v>
      </c>
      <c r="K144" s="182"/>
    </row>
    <row r="145" spans="1:11" x14ac:dyDescent="0.25">
      <c r="A145" s="30"/>
      <c r="B145" s="31"/>
      <c r="C145" s="31" t="s">
        <v>47</v>
      </c>
      <c r="D145" s="38">
        <v>4170</v>
      </c>
      <c r="E145" s="39" t="s">
        <v>31</v>
      </c>
      <c r="F145" s="40">
        <f t="shared" si="14"/>
        <v>9194</v>
      </c>
      <c r="G145" s="40">
        <f>G147</f>
        <v>9194</v>
      </c>
      <c r="H145" s="40"/>
      <c r="I145" s="40"/>
      <c r="J145" s="40">
        <f>J147</f>
        <v>9194</v>
      </c>
      <c r="K145" s="182"/>
    </row>
    <row r="146" spans="1:11" x14ac:dyDescent="0.25">
      <c r="A146" s="30"/>
      <c r="B146" s="32"/>
      <c r="C146" s="32"/>
      <c r="D146" s="38"/>
      <c r="E146" s="42" t="s">
        <v>19</v>
      </c>
      <c r="F146" s="40"/>
      <c r="G146" s="40"/>
      <c r="H146" s="40"/>
      <c r="I146" s="40"/>
      <c r="J146" s="40"/>
    </row>
    <row r="147" spans="1:11" x14ac:dyDescent="0.25">
      <c r="A147" s="30"/>
      <c r="B147" s="32"/>
      <c r="C147" s="32"/>
      <c r="D147" s="38"/>
      <c r="E147" s="42" t="s">
        <v>86</v>
      </c>
      <c r="F147" s="40">
        <f>G147+H147</f>
        <v>9194</v>
      </c>
      <c r="G147" s="40">
        <v>9194</v>
      </c>
      <c r="H147" s="40"/>
      <c r="I147" s="40"/>
      <c r="J147" s="40">
        <f>F147+I147</f>
        <v>9194</v>
      </c>
    </row>
    <row r="148" spans="1:11" x14ac:dyDescent="0.25">
      <c r="A148" s="26"/>
      <c r="B148" s="58"/>
      <c r="C148" s="37" t="s">
        <v>47</v>
      </c>
      <c r="D148" s="38">
        <v>4210</v>
      </c>
      <c r="E148" s="39" t="s">
        <v>18</v>
      </c>
      <c r="F148" s="40">
        <f>G148+H148</f>
        <v>5000</v>
      </c>
      <c r="G148" s="40">
        <f>G150</f>
        <v>5000</v>
      </c>
      <c r="H148" s="40">
        <f>H150</f>
        <v>0</v>
      </c>
      <c r="I148" s="40">
        <f>I150</f>
        <v>0</v>
      </c>
      <c r="J148" s="40">
        <f>J150</f>
        <v>5000</v>
      </c>
      <c r="K148" s="182"/>
    </row>
    <row r="149" spans="1:11" x14ac:dyDescent="0.25">
      <c r="A149" s="30"/>
      <c r="B149" s="32"/>
      <c r="C149" s="32"/>
      <c r="D149" s="38"/>
      <c r="E149" s="42" t="s">
        <v>19</v>
      </c>
      <c r="F149" s="40"/>
      <c r="G149" s="40"/>
      <c r="H149" s="40"/>
      <c r="I149" s="40"/>
      <c r="J149" s="40"/>
    </row>
    <row r="150" spans="1:11" x14ac:dyDescent="0.25">
      <c r="A150" s="30"/>
      <c r="B150" s="32"/>
      <c r="C150" s="32"/>
      <c r="D150" s="38"/>
      <c r="E150" s="42" t="s">
        <v>87</v>
      </c>
      <c r="F150" s="40">
        <f>G150+H150</f>
        <v>5000</v>
      </c>
      <c r="G150" s="40">
        <v>5000</v>
      </c>
      <c r="H150" s="40"/>
      <c r="I150" s="40"/>
      <c r="J150" s="40">
        <f>F150+I150</f>
        <v>5000</v>
      </c>
    </row>
    <row r="151" spans="1:11" x14ac:dyDescent="0.25">
      <c r="A151" s="23">
        <v>4</v>
      </c>
      <c r="B151" s="186" t="s">
        <v>88</v>
      </c>
      <c r="C151" s="186"/>
      <c r="D151" s="186"/>
      <c r="E151" s="186"/>
      <c r="F151" s="66">
        <f>H151+G151</f>
        <v>36476</v>
      </c>
      <c r="G151" s="66">
        <f>G152+G157+G162+G167+G177+G186+G172</f>
        <v>36476</v>
      </c>
      <c r="H151" s="66">
        <f>H152+H157+H162+H167+H177+H186+H172</f>
        <v>0</v>
      </c>
      <c r="I151" s="66">
        <f>I152+I157+I162+I167+I177+I186+I172</f>
        <v>0</v>
      </c>
      <c r="J151" s="66">
        <f>J152+J157+J162+J167+J177+J186+J172</f>
        <v>36476</v>
      </c>
    </row>
    <row r="152" spans="1:11" x14ac:dyDescent="0.25">
      <c r="A152" s="26"/>
      <c r="B152" s="14">
        <v>600</v>
      </c>
      <c r="C152" s="14"/>
      <c r="D152" s="15"/>
      <c r="E152" s="67" t="s">
        <v>50</v>
      </c>
      <c r="F152" s="29">
        <f>H152+G152</f>
        <v>2000</v>
      </c>
      <c r="G152" s="29">
        <f t="shared" ref="G152:J153" si="15">G153</f>
        <v>2000</v>
      </c>
      <c r="H152" s="29">
        <f t="shared" si="15"/>
        <v>0</v>
      </c>
      <c r="I152" s="29">
        <f t="shared" si="15"/>
        <v>0</v>
      </c>
      <c r="J152" s="29">
        <f t="shared" si="15"/>
        <v>2000</v>
      </c>
    </row>
    <row r="153" spans="1:11" x14ac:dyDescent="0.25">
      <c r="A153" s="68"/>
      <c r="B153" s="32"/>
      <c r="C153" s="32">
        <v>60016</v>
      </c>
      <c r="D153" s="33"/>
      <c r="E153" s="69" t="s">
        <v>51</v>
      </c>
      <c r="F153" s="35">
        <f>H153+G153</f>
        <v>2000</v>
      </c>
      <c r="G153" s="35">
        <f t="shared" si="15"/>
        <v>2000</v>
      </c>
      <c r="H153" s="35">
        <f t="shared" si="15"/>
        <v>0</v>
      </c>
      <c r="I153" s="35">
        <f t="shared" si="15"/>
        <v>0</v>
      </c>
      <c r="J153" s="35">
        <f t="shared" si="15"/>
        <v>2000</v>
      </c>
    </row>
    <row r="154" spans="1:11" x14ac:dyDescent="0.25">
      <c r="A154" s="55"/>
      <c r="B154" s="58"/>
      <c r="C154" s="37" t="s">
        <v>89</v>
      </c>
      <c r="D154" s="38">
        <v>4300</v>
      </c>
      <c r="E154" s="73" t="s">
        <v>38</v>
      </c>
      <c r="F154" s="40">
        <f>G154+H154</f>
        <v>2000</v>
      </c>
      <c r="G154" s="40">
        <f>G156</f>
        <v>2000</v>
      </c>
      <c r="H154" s="40">
        <f>H156</f>
        <v>0</v>
      </c>
      <c r="I154" s="40">
        <f>I156</f>
        <v>0</v>
      </c>
      <c r="J154" s="40">
        <f>J156</f>
        <v>2000</v>
      </c>
      <c r="K154" s="182"/>
    </row>
    <row r="155" spans="1:11" x14ac:dyDescent="0.25">
      <c r="A155" s="55"/>
      <c r="B155" s="58"/>
      <c r="C155" s="58"/>
      <c r="D155" s="38"/>
      <c r="E155" s="42" t="s">
        <v>19</v>
      </c>
      <c r="F155" s="40"/>
      <c r="G155" s="40"/>
      <c r="H155" s="40"/>
      <c r="I155" s="40"/>
      <c r="J155" s="40"/>
    </row>
    <row r="156" spans="1:11" ht="30" x14ac:dyDescent="0.25">
      <c r="A156" s="55"/>
      <c r="B156" s="58"/>
      <c r="C156" s="58"/>
      <c r="D156" s="38"/>
      <c r="E156" s="73" t="s">
        <v>90</v>
      </c>
      <c r="F156" s="40">
        <f>H156+G156</f>
        <v>2000</v>
      </c>
      <c r="G156" s="40">
        <v>2000</v>
      </c>
      <c r="H156" s="40"/>
      <c r="I156" s="49"/>
      <c r="J156" s="49">
        <f>F156+I156</f>
        <v>2000</v>
      </c>
    </row>
    <row r="157" spans="1:11" s="25" customFormat="1" x14ac:dyDescent="0.25">
      <c r="A157" s="26"/>
      <c r="B157" s="14" t="s">
        <v>91</v>
      </c>
      <c r="C157" s="14"/>
      <c r="D157" s="15"/>
      <c r="E157" s="56" t="s">
        <v>92</v>
      </c>
      <c r="F157" s="29">
        <f>G157+H157</f>
        <v>2200</v>
      </c>
      <c r="G157" s="29">
        <f>+G158</f>
        <v>2200</v>
      </c>
      <c r="H157" s="29">
        <f t="shared" ref="H157:J158" si="16">H158</f>
        <v>0</v>
      </c>
      <c r="I157" s="29">
        <f t="shared" si="16"/>
        <v>0</v>
      </c>
      <c r="J157" s="29">
        <f t="shared" si="16"/>
        <v>2200</v>
      </c>
    </row>
    <row r="158" spans="1:11" s="36" customFormat="1" x14ac:dyDescent="0.25">
      <c r="A158" s="68"/>
      <c r="B158" s="32"/>
      <c r="C158" s="32" t="s">
        <v>93</v>
      </c>
      <c r="D158" s="33"/>
      <c r="E158" s="69" t="s">
        <v>94</v>
      </c>
      <c r="F158" s="35">
        <f>G158+H158</f>
        <v>2200</v>
      </c>
      <c r="G158" s="35">
        <f>G159</f>
        <v>2200</v>
      </c>
      <c r="H158" s="35">
        <f t="shared" si="16"/>
        <v>0</v>
      </c>
      <c r="I158" s="35">
        <f t="shared" si="16"/>
        <v>0</v>
      </c>
      <c r="J158" s="35">
        <f t="shared" si="16"/>
        <v>2200</v>
      </c>
    </row>
    <row r="159" spans="1:11" x14ac:dyDescent="0.25">
      <c r="A159" s="55"/>
      <c r="B159" s="58"/>
      <c r="C159" s="37" t="s">
        <v>93</v>
      </c>
      <c r="D159" s="38">
        <v>4300</v>
      </c>
      <c r="E159" s="39" t="s">
        <v>38</v>
      </c>
      <c r="F159" s="40">
        <f>G159+H159</f>
        <v>2200</v>
      </c>
      <c r="G159" s="40">
        <f>G161</f>
        <v>2200</v>
      </c>
      <c r="H159" s="40">
        <f>H161</f>
        <v>0</v>
      </c>
      <c r="I159" s="40">
        <f>I161</f>
        <v>0</v>
      </c>
      <c r="J159" s="40">
        <f>J161</f>
        <v>2200</v>
      </c>
      <c r="K159" s="182"/>
    </row>
    <row r="160" spans="1:11" x14ac:dyDescent="0.25">
      <c r="A160" s="55"/>
      <c r="B160" s="58"/>
      <c r="C160" s="58"/>
      <c r="D160" s="38"/>
      <c r="E160" s="42" t="s">
        <v>19</v>
      </c>
      <c r="F160" s="40"/>
      <c r="G160" s="40"/>
      <c r="H160" s="40"/>
      <c r="I160" s="40"/>
      <c r="J160" s="40"/>
    </row>
    <row r="161" spans="1:11" ht="30" x14ac:dyDescent="0.25">
      <c r="A161" s="55"/>
      <c r="B161" s="58"/>
      <c r="C161" s="58"/>
      <c r="D161" s="38"/>
      <c r="E161" s="73" t="s">
        <v>95</v>
      </c>
      <c r="F161" s="40">
        <f>G161+H161</f>
        <v>2200</v>
      </c>
      <c r="G161" s="40">
        <v>2200</v>
      </c>
      <c r="H161" s="40"/>
      <c r="I161" s="40"/>
      <c r="J161" s="40">
        <f>F161+I161</f>
        <v>2200</v>
      </c>
    </row>
    <row r="162" spans="1:11" x14ac:dyDescent="0.25">
      <c r="A162" s="55"/>
      <c r="B162" s="27">
        <v>754</v>
      </c>
      <c r="C162" s="14"/>
      <c r="D162" s="15"/>
      <c r="E162" s="28" t="s">
        <v>15</v>
      </c>
      <c r="F162" s="29">
        <f>H162+G162</f>
        <v>3000</v>
      </c>
      <c r="G162" s="29">
        <f t="shared" ref="G162:J163" si="17">G163</f>
        <v>3000</v>
      </c>
      <c r="H162" s="29">
        <f t="shared" si="17"/>
        <v>0</v>
      </c>
      <c r="I162" s="29">
        <f t="shared" si="17"/>
        <v>0</v>
      </c>
      <c r="J162" s="29">
        <f t="shared" si="17"/>
        <v>3000</v>
      </c>
    </row>
    <row r="163" spans="1:11" x14ac:dyDescent="0.25">
      <c r="A163" s="55"/>
      <c r="B163" s="32"/>
      <c r="C163" s="32" t="s">
        <v>16</v>
      </c>
      <c r="D163" s="33"/>
      <c r="E163" s="34" t="s">
        <v>17</v>
      </c>
      <c r="F163" s="35">
        <f>H163+G163</f>
        <v>3000</v>
      </c>
      <c r="G163" s="35">
        <f t="shared" si="17"/>
        <v>3000</v>
      </c>
      <c r="H163" s="35">
        <f t="shared" si="17"/>
        <v>0</v>
      </c>
      <c r="I163" s="35">
        <f t="shared" si="17"/>
        <v>0</v>
      </c>
      <c r="J163" s="35">
        <f t="shared" si="17"/>
        <v>3000</v>
      </c>
    </row>
    <row r="164" spans="1:11" x14ac:dyDescent="0.25">
      <c r="A164" s="55"/>
      <c r="B164" s="58"/>
      <c r="C164" s="37" t="s">
        <v>16</v>
      </c>
      <c r="D164" s="38">
        <v>4210</v>
      </c>
      <c r="E164" s="39" t="s">
        <v>18</v>
      </c>
      <c r="F164" s="40">
        <f>H164+G164</f>
        <v>3000</v>
      </c>
      <c r="G164" s="40">
        <f>G166</f>
        <v>3000</v>
      </c>
      <c r="H164" s="40">
        <f>H166</f>
        <v>0</v>
      </c>
      <c r="I164" s="40">
        <f>I166</f>
        <v>0</v>
      </c>
      <c r="J164" s="40">
        <f>J166</f>
        <v>3000</v>
      </c>
      <c r="K164" s="182"/>
    </row>
    <row r="165" spans="1:11" x14ac:dyDescent="0.25">
      <c r="A165" s="55"/>
      <c r="B165" s="58"/>
      <c r="C165" s="58"/>
      <c r="D165" s="38"/>
      <c r="E165" s="42" t="s">
        <v>19</v>
      </c>
      <c r="F165" s="40"/>
      <c r="G165" s="40"/>
      <c r="H165" s="40"/>
      <c r="I165" s="40"/>
      <c r="J165" s="40"/>
    </row>
    <row r="166" spans="1:11" ht="30" x14ac:dyDescent="0.25">
      <c r="A166" s="55"/>
      <c r="B166" s="58"/>
      <c r="C166" s="58"/>
      <c r="D166" s="38"/>
      <c r="E166" s="42" t="s">
        <v>96</v>
      </c>
      <c r="F166" s="40">
        <f>H166+G166</f>
        <v>3000</v>
      </c>
      <c r="G166" s="40">
        <v>3000</v>
      </c>
      <c r="H166" s="40"/>
      <c r="I166" s="40"/>
      <c r="J166" s="40">
        <f>F166+I166</f>
        <v>3000</v>
      </c>
    </row>
    <row r="167" spans="1:11" x14ac:dyDescent="0.25">
      <c r="A167" s="26"/>
      <c r="B167" s="14">
        <v>801</v>
      </c>
      <c r="C167" s="14"/>
      <c r="D167" s="15"/>
      <c r="E167" s="28" t="s">
        <v>22</v>
      </c>
      <c r="F167" s="29">
        <f>H167+G167</f>
        <v>3000</v>
      </c>
      <c r="G167" s="29">
        <f t="shared" ref="G167:J168" si="18">G168</f>
        <v>3000</v>
      </c>
      <c r="H167" s="29">
        <f t="shared" si="18"/>
        <v>0</v>
      </c>
      <c r="I167" s="29">
        <f t="shared" si="18"/>
        <v>0</v>
      </c>
      <c r="J167" s="29">
        <f t="shared" si="18"/>
        <v>3000</v>
      </c>
    </row>
    <row r="168" spans="1:11" x14ac:dyDescent="0.25">
      <c r="A168" s="68"/>
      <c r="B168" s="32"/>
      <c r="C168" s="32" t="s">
        <v>23</v>
      </c>
      <c r="D168" s="33"/>
      <c r="E168" s="34" t="s">
        <v>24</v>
      </c>
      <c r="F168" s="35">
        <f>H168+G168</f>
        <v>3000</v>
      </c>
      <c r="G168" s="35">
        <f t="shared" si="18"/>
        <v>3000</v>
      </c>
      <c r="H168" s="35">
        <f t="shared" si="18"/>
        <v>0</v>
      </c>
      <c r="I168" s="35">
        <f t="shared" si="18"/>
        <v>0</v>
      </c>
      <c r="J168" s="35">
        <f t="shared" si="18"/>
        <v>3000</v>
      </c>
    </row>
    <row r="169" spans="1:11" x14ac:dyDescent="0.25">
      <c r="A169" s="55"/>
      <c r="B169" s="58"/>
      <c r="C169" s="37" t="s">
        <v>23</v>
      </c>
      <c r="D169" s="38">
        <v>4210</v>
      </c>
      <c r="E169" s="39" t="s">
        <v>18</v>
      </c>
      <c r="F169" s="40">
        <f>H169+G169</f>
        <v>3000</v>
      </c>
      <c r="G169" s="40">
        <f>G171</f>
        <v>3000</v>
      </c>
      <c r="H169" s="40">
        <f>H171</f>
        <v>0</v>
      </c>
      <c r="I169" s="40">
        <f>I171</f>
        <v>0</v>
      </c>
      <c r="J169" s="40">
        <f>J171</f>
        <v>3000</v>
      </c>
      <c r="K169" s="182"/>
    </row>
    <row r="170" spans="1:11" x14ac:dyDescent="0.25">
      <c r="A170" s="55"/>
      <c r="B170" s="58"/>
      <c r="C170" s="58"/>
      <c r="D170" s="38"/>
      <c r="E170" s="42" t="s">
        <v>19</v>
      </c>
      <c r="F170" s="40"/>
      <c r="G170" s="40"/>
      <c r="H170" s="40"/>
      <c r="I170" s="40"/>
      <c r="J170" s="40"/>
    </row>
    <row r="171" spans="1:11" ht="35.25" customHeight="1" x14ac:dyDescent="0.25">
      <c r="A171" s="55"/>
      <c r="B171" s="77"/>
      <c r="C171" s="77"/>
      <c r="D171" s="78"/>
      <c r="E171" s="85" t="s">
        <v>97</v>
      </c>
      <c r="F171" s="49">
        <f>H171+G171</f>
        <v>3000</v>
      </c>
      <c r="G171" s="49">
        <v>3000</v>
      </c>
      <c r="H171" s="49"/>
      <c r="I171" s="49"/>
      <c r="J171" s="49">
        <f>F171+I171</f>
        <v>3000</v>
      </c>
    </row>
    <row r="172" spans="1:11" s="25" customFormat="1" ht="18" customHeight="1" x14ac:dyDescent="0.25">
      <c r="A172" s="26"/>
      <c r="B172" s="14" t="s">
        <v>98</v>
      </c>
      <c r="C172" s="14"/>
      <c r="D172" s="15"/>
      <c r="E172" s="28" t="s">
        <v>72</v>
      </c>
      <c r="F172" s="29">
        <f>G172+H172</f>
        <v>3900</v>
      </c>
      <c r="G172" s="29">
        <f t="shared" ref="G172:J173" si="19">G173</f>
        <v>3900</v>
      </c>
      <c r="H172" s="29">
        <f t="shared" si="19"/>
        <v>0</v>
      </c>
      <c r="I172" s="29">
        <f t="shared" si="19"/>
        <v>0</v>
      </c>
      <c r="J172" s="29">
        <f t="shared" si="19"/>
        <v>3900</v>
      </c>
    </row>
    <row r="173" spans="1:11" s="36" customFormat="1" ht="18" customHeight="1" x14ac:dyDescent="0.25">
      <c r="A173" s="68"/>
      <c r="B173" s="32"/>
      <c r="C173" s="32" t="s">
        <v>73</v>
      </c>
      <c r="D173" s="33"/>
      <c r="E173" s="54" t="s">
        <v>24</v>
      </c>
      <c r="F173" s="35">
        <f>G173+H173</f>
        <v>3900</v>
      </c>
      <c r="G173" s="35">
        <f t="shared" si="19"/>
        <v>3900</v>
      </c>
      <c r="H173" s="35">
        <f t="shared" si="19"/>
        <v>0</v>
      </c>
      <c r="I173" s="35">
        <f t="shared" si="19"/>
        <v>0</v>
      </c>
      <c r="J173" s="35">
        <f t="shared" si="19"/>
        <v>3900</v>
      </c>
    </row>
    <row r="174" spans="1:11" ht="18" customHeight="1" x14ac:dyDescent="0.25">
      <c r="A174" s="55"/>
      <c r="B174" s="58"/>
      <c r="C174" s="50" t="s">
        <v>73</v>
      </c>
      <c r="D174" s="38">
        <v>4300</v>
      </c>
      <c r="E174" s="39" t="s">
        <v>38</v>
      </c>
      <c r="F174" s="40">
        <f>G174+H174</f>
        <v>3900</v>
      </c>
      <c r="G174" s="40">
        <f>G176</f>
        <v>3900</v>
      </c>
      <c r="H174" s="40">
        <f>H176</f>
        <v>0</v>
      </c>
      <c r="I174" s="40">
        <f>I176</f>
        <v>0</v>
      </c>
      <c r="J174" s="40">
        <f>J176</f>
        <v>3900</v>
      </c>
      <c r="K174" s="182"/>
    </row>
    <row r="175" spans="1:11" ht="18" customHeight="1" x14ac:dyDescent="0.25">
      <c r="A175" s="55"/>
      <c r="B175" s="58"/>
      <c r="C175" s="58"/>
      <c r="D175" s="38"/>
      <c r="E175" s="42" t="s">
        <v>19</v>
      </c>
      <c r="F175" s="40"/>
      <c r="G175" s="40"/>
      <c r="H175" s="40"/>
      <c r="I175" s="40"/>
      <c r="J175" s="40"/>
    </row>
    <row r="176" spans="1:11" ht="30" customHeight="1" x14ac:dyDescent="0.25">
      <c r="A176" s="55"/>
      <c r="B176" s="77"/>
      <c r="C176" s="77"/>
      <c r="D176" s="78"/>
      <c r="E176" s="85" t="s">
        <v>99</v>
      </c>
      <c r="F176" s="49">
        <f>G176+H176</f>
        <v>3900</v>
      </c>
      <c r="G176" s="49">
        <v>3900</v>
      </c>
      <c r="H176" s="49"/>
      <c r="I176" s="40"/>
      <c r="J176" s="40">
        <f>F176+I176</f>
        <v>3900</v>
      </c>
    </row>
    <row r="177" spans="1:11" s="25" customFormat="1" ht="14.25" customHeight="1" x14ac:dyDescent="0.25">
      <c r="A177" s="26"/>
      <c r="B177" s="14" t="s">
        <v>35</v>
      </c>
      <c r="C177" s="14"/>
      <c r="D177" s="15"/>
      <c r="E177" s="28" t="s">
        <v>36</v>
      </c>
      <c r="F177" s="29">
        <f>G177+H177</f>
        <v>8600</v>
      </c>
      <c r="G177" s="29">
        <f>G178</f>
        <v>8600</v>
      </c>
      <c r="H177" s="29">
        <f>H178</f>
        <v>0</v>
      </c>
      <c r="I177" s="29">
        <f>I182+I178</f>
        <v>0</v>
      </c>
      <c r="J177" s="29">
        <f>J178</f>
        <v>8600</v>
      </c>
    </row>
    <row r="178" spans="1:11" s="36" customFormat="1" ht="24.75" customHeight="1" x14ac:dyDescent="0.25">
      <c r="A178" s="68"/>
      <c r="B178" s="32"/>
      <c r="C178" s="32" t="s">
        <v>75</v>
      </c>
      <c r="D178" s="33"/>
      <c r="E178" s="34" t="s">
        <v>76</v>
      </c>
      <c r="F178" s="35">
        <f t="shared" ref="F178:H178" si="20">F179+F182</f>
        <v>8600</v>
      </c>
      <c r="G178" s="35">
        <f t="shared" si="20"/>
        <v>8600</v>
      </c>
      <c r="H178" s="35">
        <f t="shared" si="20"/>
        <v>0</v>
      </c>
      <c r="I178" s="35">
        <f>I179</f>
        <v>0</v>
      </c>
      <c r="J178" s="35">
        <f>J179+J182</f>
        <v>8600</v>
      </c>
    </row>
    <row r="179" spans="1:11" ht="14.25" customHeight="1" x14ac:dyDescent="0.25">
      <c r="A179" s="55"/>
      <c r="B179" s="58"/>
      <c r="C179" s="50" t="s">
        <v>75</v>
      </c>
      <c r="D179" s="38">
        <v>4210</v>
      </c>
      <c r="E179" s="39" t="s">
        <v>18</v>
      </c>
      <c r="F179" s="40">
        <f>G179+H179</f>
        <v>600</v>
      </c>
      <c r="G179" s="40">
        <f>G181</f>
        <v>600</v>
      </c>
      <c r="H179" s="40">
        <f>H181</f>
        <v>0</v>
      </c>
      <c r="I179" s="40">
        <f>I181</f>
        <v>0</v>
      </c>
      <c r="J179" s="40">
        <f>J181</f>
        <v>600</v>
      </c>
      <c r="K179" s="182"/>
    </row>
    <row r="180" spans="1:11" ht="14.25" customHeight="1" x14ac:dyDescent="0.25">
      <c r="A180" s="55"/>
      <c r="B180" s="58"/>
      <c r="C180" s="58"/>
      <c r="D180" s="38"/>
      <c r="E180" s="42" t="s">
        <v>19</v>
      </c>
      <c r="F180" s="40"/>
      <c r="G180" s="40"/>
      <c r="H180" s="40"/>
      <c r="I180" s="40"/>
      <c r="J180" s="40"/>
    </row>
    <row r="181" spans="1:11" ht="34.5" customHeight="1" x14ac:dyDescent="0.25">
      <c r="A181" s="55"/>
      <c r="B181" s="58"/>
      <c r="C181" s="58"/>
      <c r="D181" s="38"/>
      <c r="E181" s="39" t="s">
        <v>100</v>
      </c>
      <c r="F181" s="40">
        <f>G181+H181</f>
        <v>600</v>
      </c>
      <c r="G181" s="40">
        <v>600</v>
      </c>
      <c r="H181" s="40"/>
      <c r="I181" s="40"/>
      <c r="J181" s="40">
        <f>F181+I181</f>
        <v>600</v>
      </c>
    </row>
    <row r="182" spans="1:11" s="36" customFormat="1" ht="18" customHeight="1" x14ac:dyDescent="0.25">
      <c r="A182" s="68"/>
      <c r="B182" s="32"/>
      <c r="C182" s="32" t="s">
        <v>78</v>
      </c>
      <c r="D182" s="33"/>
      <c r="E182" s="34" t="s">
        <v>79</v>
      </c>
      <c r="F182" s="35">
        <f>F183</f>
        <v>8000</v>
      </c>
      <c r="G182" s="35">
        <f>G183</f>
        <v>8000</v>
      </c>
      <c r="H182" s="35">
        <f t="shared" ref="H182:J182" si="21">H183</f>
        <v>0</v>
      </c>
      <c r="I182" s="35">
        <f t="shared" si="21"/>
        <v>0</v>
      </c>
      <c r="J182" s="35">
        <f t="shared" si="21"/>
        <v>8000</v>
      </c>
    </row>
    <row r="183" spans="1:11" ht="18" customHeight="1" x14ac:dyDescent="0.25">
      <c r="A183" s="55"/>
      <c r="B183" s="58"/>
      <c r="C183" s="50" t="s">
        <v>78</v>
      </c>
      <c r="D183" s="38">
        <v>4210</v>
      </c>
      <c r="E183" s="39" t="s">
        <v>18</v>
      </c>
      <c r="F183" s="40">
        <f>F185</f>
        <v>8000</v>
      </c>
      <c r="G183" s="40">
        <f>G185</f>
        <v>8000</v>
      </c>
      <c r="H183" s="40">
        <f t="shared" ref="H183:I183" si="22">H185</f>
        <v>0</v>
      </c>
      <c r="I183" s="40">
        <f t="shared" si="22"/>
        <v>0</v>
      </c>
      <c r="J183" s="40">
        <f>I183+F183</f>
        <v>8000</v>
      </c>
      <c r="K183" s="182"/>
    </row>
    <row r="184" spans="1:11" ht="18" customHeight="1" x14ac:dyDescent="0.25">
      <c r="A184" s="55"/>
      <c r="B184" s="58"/>
      <c r="C184" s="58"/>
      <c r="D184" s="38"/>
      <c r="E184" s="39" t="s">
        <v>19</v>
      </c>
      <c r="F184" s="40"/>
      <c r="G184" s="40"/>
      <c r="H184" s="40"/>
      <c r="I184" s="40"/>
      <c r="J184" s="40"/>
    </row>
    <row r="185" spans="1:11" ht="18" customHeight="1" x14ac:dyDescent="0.25">
      <c r="A185" s="55"/>
      <c r="B185" s="58"/>
      <c r="C185" s="58"/>
      <c r="D185" s="38"/>
      <c r="E185" s="39" t="s">
        <v>359</v>
      </c>
      <c r="F185" s="40">
        <f>G185+H185</f>
        <v>8000</v>
      </c>
      <c r="G185" s="40">
        <v>8000</v>
      </c>
      <c r="H185" s="40"/>
      <c r="I185" s="40"/>
      <c r="J185" s="40">
        <f>I185+F185</f>
        <v>8000</v>
      </c>
    </row>
    <row r="186" spans="1:11" s="25" customFormat="1" ht="16.5" customHeight="1" x14ac:dyDescent="0.25">
      <c r="A186" s="26"/>
      <c r="B186" s="14" t="s">
        <v>40</v>
      </c>
      <c r="C186" s="14"/>
      <c r="D186" s="15"/>
      <c r="E186" s="86" t="s">
        <v>41</v>
      </c>
      <c r="F186" s="29">
        <f>G186+H186</f>
        <v>13776</v>
      </c>
      <c r="G186" s="29">
        <f>G187</f>
        <v>13776</v>
      </c>
      <c r="H186" s="29">
        <f>H187</f>
        <v>0</v>
      </c>
      <c r="I186" s="29">
        <f>I187</f>
        <v>0</v>
      </c>
      <c r="J186" s="29">
        <f>J187</f>
        <v>13776</v>
      </c>
    </row>
    <row r="187" spans="1:11" s="36" customFormat="1" ht="18.600000000000001" customHeight="1" x14ac:dyDescent="0.25">
      <c r="A187" s="68"/>
      <c r="B187" s="32"/>
      <c r="C187" s="32" t="s">
        <v>42</v>
      </c>
      <c r="D187" s="33"/>
      <c r="E187" s="87" t="s">
        <v>24</v>
      </c>
      <c r="F187" s="35">
        <f>G187+H187</f>
        <v>13776</v>
      </c>
      <c r="G187" s="35">
        <f>G191+G188</f>
        <v>13776</v>
      </c>
      <c r="H187" s="35">
        <f>H191</f>
        <v>0</v>
      </c>
      <c r="I187" s="35">
        <f>I188</f>
        <v>0</v>
      </c>
      <c r="J187" s="35">
        <f>J188+J191</f>
        <v>13776</v>
      </c>
    </row>
    <row r="188" spans="1:11" ht="18.600000000000001" customHeight="1" x14ac:dyDescent="0.25">
      <c r="A188" s="55"/>
      <c r="B188" s="58"/>
      <c r="C188" s="50" t="s">
        <v>42</v>
      </c>
      <c r="D188" s="38">
        <v>4210</v>
      </c>
      <c r="E188" s="39" t="s">
        <v>18</v>
      </c>
      <c r="F188" s="40">
        <f>G188+H188</f>
        <v>2000</v>
      </c>
      <c r="G188" s="40">
        <f>G190</f>
        <v>2000</v>
      </c>
      <c r="H188" s="40">
        <f>H190</f>
        <v>0</v>
      </c>
      <c r="I188" s="40">
        <f>I190</f>
        <v>0</v>
      </c>
      <c r="J188" s="40">
        <f>J190</f>
        <v>2000</v>
      </c>
      <c r="K188" s="182"/>
    </row>
    <row r="189" spans="1:11" ht="18.600000000000001" customHeight="1" x14ac:dyDescent="0.25">
      <c r="A189" s="55"/>
      <c r="B189" s="58"/>
      <c r="C189" s="58"/>
      <c r="D189" s="38"/>
      <c r="E189" s="42" t="s">
        <v>19</v>
      </c>
      <c r="F189" s="40"/>
      <c r="G189" s="40"/>
      <c r="H189" s="40"/>
      <c r="I189" s="40"/>
      <c r="J189" s="40"/>
    </row>
    <row r="190" spans="1:11" ht="35.25" customHeight="1" x14ac:dyDescent="0.25">
      <c r="A190" s="55"/>
      <c r="B190" s="58"/>
      <c r="C190" s="58"/>
      <c r="D190" s="38"/>
      <c r="E190" s="88" t="s">
        <v>101</v>
      </c>
      <c r="F190" s="40">
        <f>G190+H190</f>
        <v>2000</v>
      </c>
      <c r="G190" s="40">
        <v>2000</v>
      </c>
      <c r="H190" s="40"/>
      <c r="I190" s="40"/>
      <c r="J190" s="40">
        <f>F190+I190</f>
        <v>2000</v>
      </c>
    </row>
    <row r="191" spans="1:11" ht="18.600000000000001" customHeight="1" x14ac:dyDescent="0.25">
      <c r="A191" s="55"/>
      <c r="B191" s="58"/>
      <c r="C191" s="50" t="s">
        <v>42</v>
      </c>
      <c r="D191" s="38">
        <v>4300</v>
      </c>
      <c r="E191" s="39" t="s">
        <v>38</v>
      </c>
      <c r="F191" s="40">
        <f>G191+H191</f>
        <v>11776</v>
      </c>
      <c r="G191" s="40">
        <f>G193</f>
        <v>11776</v>
      </c>
      <c r="H191" s="40">
        <f>H193</f>
        <v>0</v>
      </c>
      <c r="I191" s="40">
        <f>I193</f>
        <v>0</v>
      </c>
      <c r="J191" s="40">
        <f>J193</f>
        <v>11776</v>
      </c>
      <c r="K191" s="182"/>
    </row>
    <row r="192" spans="1:11" ht="18.600000000000001" customHeight="1" x14ac:dyDescent="0.25">
      <c r="A192" s="55"/>
      <c r="B192" s="58"/>
      <c r="C192" s="58"/>
      <c r="D192" s="38"/>
      <c r="E192" s="42" t="s">
        <v>19</v>
      </c>
      <c r="F192" s="40"/>
      <c r="G192" s="40"/>
      <c r="H192" s="40"/>
      <c r="I192" s="40"/>
      <c r="J192" s="40"/>
    </row>
    <row r="193" spans="1:11" ht="35.25" customHeight="1" x14ac:dyDescent="0.25">
      <c r="A193" s="55"/>
      <c r="B193" s="58"/>
      <c r="C193" s="58"/>
      <c r="D193" s="38"/>
      <c r="E193" s="88" t="s">
        <v>102</v>
      </c>
      <c r="F193" s="40">
        <f>G193+H193</f>
        <v>11776</v>
      </c>
      <c r="G193" s="40">
        <v>11776</v>
      </c>
      <c r="H193" s="40"/>
      <c r="I193" s="40"/>
      <c r="J193" s="40">
        <f>F193+I193</f>
        <v>11776</v>
      </c>
    </row>
    <row r="194" spans="1:11" x14ac:dyDescent="0.25">
      <c r="A194" s="23">
        <v>5</v>
      </c>
      <c r="B194" s="186" t="s">
        <v>103</v>
      </c>
      <c r="C194" s="186"/>
      <c r="D194" s="186"/>
      <c r="E194" s="186"/>
      <c r="F194" s="66">
        <f>H194+G194</f>
        <v>76450</v>
      </c>
      <c r="G194" s="66">
        <f>G195+G200+G206+G211+G216+G224</f>
        <v>76450</v>
      </c>
      <c r="H194" s="66">
        <f>H195+H200+H206+H211+H216+H224</f>
        <v>0</v>
      </c>
      <c r="I194" s="66">
        <f>I195+I200+I206+I211+I216+I224</f>
        <v>0</v>
      </c>
      <c r="J194" s="66">
        <f>J195+J200+J206+J211+J216+J224</f>
        <v>76450</v>
      </c>
    </row>
    <row r="195" spans="1:11" x14ac:dyDescent="0.25">
      <c r="A195" s="26"/>
      <c r="B195" s="13">
        <v>750</v>
      </c>
      <c r="C195" s="13"/>
      <c r="D195" s="15"/>
      <c r="E195" s="56" t="s">
        <v>92</v>
      </c>
      <c r="F195" s="29">
        <f>G195+H195</f>
        <v>3000</v>
      </c>
      <c r="G195" s="29">
        <f t="shared" ref="G195:J196" si="23">G196</f>
        <v>3000</v>
      </c>
      <c r="H195" s="29">
        <f t="shared" si="23"/>
        <v>0</v>
      </c>
      <c r="I195" s="29">
        <f t="shared" si="23"/>
        <v>0</v>
      </c>
      <c r="J195" s="29">
        <f t="shared" si="23"/>
        <v>3000</v>
      </c>
    </row>
    <row r="196" spans="1:11" s="36" customFormat="1" x14ac:dyDescent="0.25">
      <c r="A196" s="68"/>
      <c r="B196" s="68"/>
      <c r="C196" s="68">
        <v>75075</v>
      </c>
      <c r="D196" s="33"/>
      <c r="E196" s="69" t="s">
        <v>94</v>
      </c>
      <c r="F196" s="35">
        <f>G196+H196</f>
        <v>3000</v>
      </c>
      <c r="G196" s="35">
        <f t="shared" si="23"/>
        <v>3000</v>
      </c>
      <c r="H196" s="35">
        <f t="shared" si="23"/>
        <v>0</v>
      </c>
      <c r="I196" s="35">
        <f t="shared" si="23"/>
        <v>0</v>
      </c>
      <c r="J196" s="35">
        <f t="shared" si="23"/>
        <v>3000</v>
      </c>
    </row>
    <row r="197" spans="1:11" x14ac:dyDescent="0.25">
      <c r="A197" s="55"/>
      <c r="B197" s="55"/>
      <c r="C197" s="70">
        <v>75075</v>
      </c>
      <c r="D197" s="38">
        <v>4210</v>
      </c>
      <c r="E197" s="39" t="s">
        <v>18</v>
      </c>
      <c r="F197" s="40">
        <f>G197+H197</f>
        <v>3000</v>
      </c>
      <c r="G197" s="40">
        <f>G199</f>
        <v>3000</v>
      </c>
      <c r="H197" s="40">
        <f>H199</f>
        <v>0</v>
      </c>
      <c r="I197" s="40">
        <f>I199</f>
        <v>0</v>
      </c>
      <c r="J197" s="40">
        <f>J199</f>
        <v>3000</v>
      </c>
      <c r="K197" s="182"/>
    </row>
    <row r="198" spans="1:11" x14ac:dyDescent="0.25">
      <c r="A198" s="55"/>
      <c r="B198" s="55"/>
      <c r="C198" s="55"/>
      <c r="D198" s="38"/>
      <c r="E198" s="42" t="s">
        <v>19</v>
      </c>
      <c r="F198" s="40"/>
      <c r="G198" s="40"/>
      <c r="H198" s="40"/>
      <c r="I198" s="40"/>
      <c r="J198" s="40"/>
    </row>
    <row r="199" spans="1:11" x14ac:dyDescent="0.25">
      <c r="A199" s="55"/>
      <c r="B199" s="55"/>
      <c r="C199" s="55"/>
      <c r="D199" s="38"/>
      <c r="E199" s="42" t="s">
        <v>104</v>
      </c>
      <c r="F199" s="40">
        <f>G199+H199</f>
        <v>3000</v>
      </c>
      <c r="G199" s="40">
        <v>3000</v>
      </c>
      <c r="H199" s="40"/>
      <c r="I199" s="40"/>
      <c r="J199" s="40">
        <f>F199+I199</f>
        <v>3000</v>
      </c>
    </row>
    <row r="200" spans="1:11" x14ac:dyDescent="0.25">
      <c r="A200" s="26"/>
      <c r="B200" s="27">
        <v>754</v>
      </c>
      <c r="C200" s="14"/>
      <c r="D200" s="15"/>
      <c r="E200" s="28" t="s">
        <v>15</v>
      </c>
      <c r="F200" s="29">
        <f>H200+G200</f>
        <v>7500</v>
      </c>
      <c r="G200" s="29">
        <f t="shared" ref="G200:J201" si="24">G201</f>
        <v>7500</v>
      </c>
      <c r="H200" s="29">
        <f t="shared" si="24"/>
        <v>0</v>
      </c>
      <c r="I200" s="29">
        <f t="shared" si="24"/>
        <v>0</v>
      </c>
      <c r="J200" s="29">
        <f t="shared" si="24"/>
        <v>7500</v>
      </c>
    </row>
    <row r="201" spans="1:11" x14ac:dyDescent="0.25">
      <c r="A201" s="26"/>
      <c r="B201" s="32"/>
      <c r="C201" s="32" t="s">
        <v>16</v>
      </c>
      <c r="D201" s="33"/>
      <c r="E201" s="34" t="s">
        <v>17</v>
      </c>
      <c r="F201" s="35">
        <f>G201+H201</f>
        <v>7500</v>
      </c>
      <c r="G201" s="35">
        <f t="shared" si="24"/>
        <v>7500</v>
      </c>
      <c r="H201" s="35">
        <f t="shared" si="24"/>
        <v>0</v>
      </c>
      <c r="I201" s="35">
        <f t="shared" si="24"/>
        <v>0</v>
      </c>
      <c r="J201" s="35">
        <f t="shared" si="24"/>
        <v>7500</v>
      </c>
    </row>
    <row r="202" spans="1:11" x14ac:dyDescent="0.25">
      <c r="A202" s="26"/>
      <c r="B202" s="58"/>
      <c r="C202" s="37" t="s">
        <v>16</v>
      </c>
      <c r="D202" s="38">
        <v>4210</v>
      </c>
      <c r="E202" s="39" t="s">
        <v>18</v>
      </c>
      <c r="F202" s="40">
        <f>H202+G202</f>
        <v>7500</v>
      </c>
      <c r="G202" s="40">
        <f>SUM(G204:G205)</f>
        <v>7500</v>
      </c>
      <c r="H202" s="40">
        <f>SUM(H204:H205)</f>
        <v>0</v>
      </c>
      <c r="I202" s="40">
        <f>I204+I205</f>
        <v>0</v>
      </c>
      <c r="J202" s="40">
        <f>J204+J205</f>
        <v>7500</v>
      </c>
      <c r="K202" s="182"/>
    </row>
    <row r="203" spans="1:11" x14ac:dyDescent="0.25">
      <c r="A203" s="26"/>
      <c r="B203" s="58"/>
      <c r="C203" s="58"/>
      <c r="D203" s="38"/>
      <c r="E203" s="42" t="s">
        <v>19</v>
      </c>
      <c r="F203" s="40"/>
      <c r="G203" s="40"/>
      <c r="H203" s="40"/>
      <c r="I203" s="40"/>
      <c r="J203" s="40"/>
    </row>
    <row r="204" spans="1:11" ht="30" x14ac:dyDescent="0.25">
      <c r="A204" s="26"/>
      <c r="B204" s="58"/>
      <c r="C204" s="58"/>
      <c r="D204" s="38"/>
      <c r="E204" s="42" t="s">
        <v>105</v>
      </c>
      <c r="F204" s="40">
        <f>G204+H204</f>
        <v>2500</v>
      </c>
      <c r="G204" s="40">
        <v>2500</v>
      </c>
      <c r="H204" s="40"/>
      <c r="I204" s="40"/>
      <c r="J204" s="40">
        <f>F204+I204</f>
        <v>2500</v>
      </c>
    </row>
    <row r="205" spans="1:11" ht="30" x14ac:dyDescent="0.25">
      <c r="A205" s="26"/>
      <c r="B205" s="58"/>
      <c r="C205" s="58"/>
      <c r="D205" s="38"/>
      <c r="E205" s="42" t="s">
        <v>106</v>
      </c>
      <c r="F205" s="40">
        <f>H205+G205</f>
        <v>5000</v>
      </c>
      <c r="G205" s="40">
        <v>5000</v>
      </c>
      <c r="H205" s="40"/>
      <c r="I205" s="40"/>
      <c r="J205" s="40">
        <f>F205+I205</f>
        <v>5000</v>
      </c>
    </row>
    <row r="206" spans="1:11" s="25" customFormat="1" x14ac:dyDescent="0.25">
      <c r="A206" s="26"/>
      <c r="B206" s="14" t="s">
        <v>98</v>
      </c>
      <c r="C206" s="14"/>
      <c r="D206" s="15"/>
      <c r="E206" s="28" t="s">
        <v>72</v>
      </c>
      <c r="F206" s="29">
        <f>G206+H206</f>
        <v>6300</v>
      </c>
      <c r="G206" s="29">
        <f t="shared" ref="G206:J207" si="25">G207</f>
        <v>6300</v>
      </c>
      <c r="H206" s="29">
        <f t="shared" si="25"/>
        <v>0</v>
      </c>
      <c r="I206" s="29">
        <f t="shared" si="25"/>
        <v>0</v>
      </c>
      <c r="J206" s="29">
        <f t="shared" si="25"/>
        <v>6300</v>
      </c>
    </row>
    <row r="207" spans="1:11" s="36" customFormat="1" x14ac:dyDescent="0.25">
      <c r="A207" s="68"/>
      <c r="B207" s="32"/>
      <c r="C207" s="32" t="s">
        <v>73</v>
      </c>
      <c r="D207" s="33"/>
      <c r="E207" s="54" t="s">
        <v>24</v>
      </c>
      <c r="F207" s="35">
        <f>G207+H207</f>
        <v>6300</v>
      </c>
      <c r="G207" s="35">
        <f t="shared" si="25"/>
        <v>6300</v>
      </c>
      <c r="H207" s="35">
        <f t="shared" si="25"/>
        <v>0</v>
      </c>
      <c r="I207" s="35">
        <f t="shared" si="25"/>
        <v>0</v>
      </c>
      <c r="J207" s="35">
        <f t="shared" si="25"/>
        <v>6300</v>
      </c>
    </row>
    <row r="208" spans="1:11" x14ac:dyDescent="0.25">
      <c r="A208" s="55"/>
      <c r="B208" s="58"/>
      <c r="C208" s="37" t="s">
        <v>73</v>
      </c>
      <c r="D208" s="38">
        <v>4300</v>
      </c>
      <c r="E208" s="39" t="s">
        <v>38</v>
      </c>
      <c r="F208" s="40">
        <f>G208+H208</f>
        <v>6300</v>
      </c>
      <c r="G208" s="40">
        <f>G210</f>
        <v>6300</v>
      </c>
      <c r="H208" s="40">
        <f>H210</f>
        <v>0</v>
      </c>
      <c r="I208" s="40">
        <f>I210</f>
        <v>0</v>
      </c>
      <c r="J208" s="40">
        <f>J210</f>
        <v>6300</v>
      </c>
      <c r="K208" s="182"/>
    </row>
    <row r="209" spans="1:11" x14ac:dyDescent="0.25">
      <c r="A209" s="55"/>
      <c r="B209" s="58"/>
      <c r="C209" s="58"/>
      <c r="D209" s="38"/>
      <c r="E209" s="42" t="s">
        <v>19</v>
      </c>
      <c r="F209" s="40"/>
      <c r="G209" s="40"/>
      <c r="H209" s="40"/>
      <c r="I209" s="40"/>
      <c r="J209" s="40"/>
    </row>
    <row r="210" spans="1:11" ht="30" x14ac:dyDescent="0.25">
      <c r="A210" s="55"/>
      <c r="B210" s="77"/>
      <c r="C210" s="77"/>
      <c r="D210" s="78"/>
      <c r="E210" s="89" t="s">
        <v>107</v>
      </c>
      <c r="F210" s="49">
        <f>G210+H210</f>
        <v>6300</v>
      </c>
      <c r="G210" s="49">
        <v>6300</v>
      </c>
      <c r="H210" s="49"/>
      <c r="I210" s="49"/>
      <c r="J210" s="49">
        <f>F210+I210</f>
        <v>6300</v>
      </c>
    </row>
    <row r="211" spans="1:11" s="25" customFormat="1" x14ac:dyDescent="0.25">
      <c r="A211" s="26"/>
      <c r="B211" s="14" t="s">
        <v>35</v>
      </c>
      <c r="C211" s="14"/>
      <c r="D211" s="15"/>
      <c r="E211" s="28" t="s">
        <v>36</v>
      </c>
      <c r="F211" s="29">
        <f>G211+H211</f>
        <v>17300</v>
      </c>
      <c r="G211" s="29">
        <f t="shared" ref="G211:J212" si="26">G212</f>
        <v>17300</v>
      </c>
      <c r="H211" s="29">
        <f t="shared" si="26"/>
        <v>0</v>
      </c>
      <c r="I211" s="29">
        <f t="shared" si="26"/>
        <v>0</v>
      </c>
      <c r="J211" s="29">
        <f t="shared" si="26"/>
        <v>17300</v>
      </c>
    </row>
    <row r="212" spans="1:11" s="36" customFormat="1" x14ac:dyDescent="0.25">
      <c r="A212" s="68"/>
      <c r="B212" s="32"/>
      <c r="C212" s="32" t="s">
        <v>37</v>
      </c>
      <c r="D212" s="33"/>
      <c r="E212" s="54" t="s">
        <v>24</v>
      </c>
      <c r="F212" s="35">
        <f>G212+H212</f>
        <v>17300</v>
      </c>
      <c r="G212" s="35">
        <f t="shared" si="26"/>
        <v>17300</v>
      </c>
      <c r="H212" s="35">
        <f t="shared" si="26"/>
        <v>0</v>
      </c>
      <c r="I212" s="35">
        <f t="shared" si="26"/>
        <v>0</v>
      </c>
      <c r="J212" s="35">
        <f t="shared" si="26"/>
        <v>17300</v>
      </c>
    </row>
    <row r="213" spans="1:11" x14ac:dyDescent="0.25">
      <c r="A213" s="55"/>
      <c r="B213" s="58"/>
      <c r="C213" s="37" t="s">
        <v>37</v>
      </c>
      <c r="D213" s="38">
        <v>4300</v>
      </c>
      <c r="E213" s="39" t="s">
        <v>38</v>
      </c>
      <c r="F213" s="40">
        <f>G213+H213</f>
        <v>17300</v>
      </c>
      <c r="G213" s="40">
        <f>G215</f>
        <v>17300</v>
      </c>
      <c r="H213" s="40">
        <f>H215</f>
        <v>0</v>
      </c>
      <c r="I213" s="40">
        <f>I215</f>
        <v>0</v>
      </c>
      <c r="J213" s="40">
        <f>J215</f>
        <v>17300</v>
      </c>
      <c r="K213" s="182"/>
    </row>
    <row r="214" spans="1:11" x14ac:dyDescent="0.25">
      <c r="A214" s="55"/>
      <c r="B214" s="58"/>
      <c r="C214" s="58"/>
      <c r="D214" s="38"/>
      <c r="E214" s="42" t="s">
        <v>19</v>
      </c>
      <c r="F214" s="40"/>
      <c r="G214" s="40"/>
      <c r="H214" s="40"/>
      <c r="I214" s="40"/>
      <c r="J214" s="40"/>
    </row>
    <row r="215" spans="1:11" ht="30" x14ac:dyDescent="0.25">
      <c r="A215" s="55"/>
      <c r="B215" s="58"/>
      <c r="C215" s="58"/>
      <c r="D215" s="38"/>
      <c r="E215" s="90" t="s">
        <v>108</v>
      </c>
      <c r="F215" s="40">
        <f>G215+H215</f>
        <v>17300</v>
      </c>
      <c r="G215" s="40">
        <v>17300</v>
      </c>
      <c r="H215" s="40"/>
      <c r="I215" s="40"/>
      <c r="J215" s="40">
        <f>F215+I215</f>
        <v>17300</v>
      </c>
    </row>
    <row r="216" spans="1:11" x14ac:dyDescent="0.25">
      <c r="A216" s="26"/>
      <c r="B216" s="14" t="s">
        <v>40</v>
      </c>
      <c r="C216" s="14"/>
      <c r="D216" s="15"/>
      <c r="E216" s="28" t="s">
        <v>41</v>
      </c>
      <c r="F216" s="29">
        <f>H216+G216</f>
        <v>30350</v>
      </c>
      <c r="G216" s="29">
        <f t="shared" ref="G216:J217" si="27">G217</f>
        <v>30350</v>
      </c>
      <c r="H216" s="29">
        <f t="shared" si="27"/>
        <v>0</v>
      </c>
      <c r="I216" s="29">
        <f t="shared" si="27"/>
        <v>0</v>
      </c>
      <c r="J216" s="29">
        <f t="shared" si="27"/>
        <v>30350</v>
      </c>
    </row>
    <row r="217" spans="1:11" x14ac:dyDescent="0.25">
      <c r="A217" s="68"/>
      <c r="B217" s="32"/>
      <c r="C217" s="32" t="s">
        <v>42</v>
      </c>
      <c r="D217" s="33"/>
      <c r="E217" s="34" t="s">
        <v>24</v>
      </c>
      <c r="F217" s="35">
        <f>H217+G217</f>
        <v>30350</v>
      </c>
      <c r="G217" s="35">
        <f t="shared" si="27"/>
        <v>30350</v>
      </c>
      <c r="H217" s="35">
        <f t="shared" si="27"/>
        <v>0</v>
      </c>
      <c r="I217" s="35">
        <f t="shared" si="27"/>
        <v>0</v>
      </c>
      <c r="J217" s="35">
        <f t="shared" si="27"/>
        <v>30350</v>
      </c>
    </row>
    <row r="218" spans="1:11" x14ac:dyDescent="0.25">
      <c r="A218" s="55"/>
      <c r="B218" s="58"/>
      <c r="C218" s="37" t="s">
        <v>42</v>
      </c>
      <c r="D218" s="38">
        <v>4300</v>
      </c>
      <c r="E218" s="39" t="s">
        <v>38</v>
      </c>
      <c r="F218" s="40">
        <f>G218+H218</f>
        <v>30350</v>
      </c>
      <c r="G218" s="40">
        <f>SUM(G220:G223)</f>
        <v>30350</v>
      </c>
      <c r="H218" s="40">
        <f>SUM(H220:H223)</f>
        <v>0</v>
      </c>
      <c r="I218" s="40">
        <f>SUM(I220:I223)</f>
        <v>0</v>
      </c>
      <c r="J218" s="40">
        <f>SUM(J220:J223)</f>
        <v>30350</v>
      </c>
      <c r="K218" s="182"/>
    </row>
    <row r="219" spans="1:11" x14ac:dyDescent="0.25">
      <c r="A219" s="26"/>
      <c r="B219" s="58"/>
      <c r="C219" s="58"/>
      <c r="D219" s="38"/>
      <c r="E219" s="42" t="s">
        <v>19</v>
      </c>
      <c r="F219" s="40"/>
      <c r="G219" s="40"/>
      <c r="H219" s="40"/>
      <c r="I219" s="40"/>
      <c r="J219" s="40"/>
    </row>
    <row r="220" spans="1:11" ht="30" x14ac:dyDescent="0.25">
      <c r="A220" s="26"/>
      <c r="B220" s="58"/>
      <c r="C220" s="58"/>
      <c r="D220" s="38"/>
      <c r="E220" s="42" t="s">
        <v>109</v>
      </c>
      <c r="F220" s="40">
        <f>H220+G220</f>
        <v>4000</v>
      </c>
      <c r="G220" s="40">
        <v>4000</v>
      </c>
      <c r="H220" s="40"/>
      <c r="I220" s="40"/>
      <c r="J220" s="40">
        <f>F220+I220</f>
        <v>4000</v>
      </c>
    </row>
    <row r="221" spans="1:11" x14ac:dyDescent="0.25">
      <c r="A221" s="26"/>
      <c r="B221" s="58"/>
      <c r="C221" s="58"/>
      <c r="D221" s="38"/>
      <c r="E221" s="42" t="s">
        <v>110</v>
      </c>
      <c r="F221" s="40">
        <f>G221+H221</f>
        <v>7350</v>
      </c>
      <c r="G221" s="40">
        <v>7350</v>
      </c>
      <c r="H221" s="40"/>
      <c r="I221" s="40"/>
      <c r="J221" s="40">
        <f>F221+I221</f>
        <v>7350</v>
      </c>
    </row>
    <row r="222" spans="1:11" ht="30" x14ac:dyDescent="0.25">
      <c r="A222" s="26"/>
      <c r="B222" s="58"/>
      <c r="C222" s="58"/>
      <c r="D222" s="38"/>
      <c r="E222" s="42" t="s">
        <v>111</v>
      </c>
      <c r="F222" s="40">
        <f>G222+H222</f>
        <v>4000</v>
      </c>
      <c r="G222" s="40">
        <v>4000</v>
      </c>
      <c r="H222" s="40"/>
      <c r="I222" s="40"/>
      <c r="J222" s="40">
        <f>F222+I222</f>
        <v>4000</v>
      </c>
    </row>
    <row r="223" spans="1:11" ht="30" x14ac:dyDescent="0.25">
      <c r="A223" s="26"/>
      <c r="B223" s="58"/>
      <c r="C223" s="58"/>
      <c r="D223" s="91"/>
      <c r="E223" s="92" t="s">
        <v>112</v>
      </c>
      <c r="F223" s="40">
        <f>H223+G223</f>
        <v>15000</v>
      </c>
      <c r="G223" s="40">
        <v>15000</v>
      </c>
      <c r="H223" s="40"/>
      <c r="I223" s="49"/>
      <c r="J223" s="40">
        <f>F223+I223</f>
        <v>15000</v>
      </c>
    </row>
    <row r="224" spans="1:11" x14ac:dyDescent="0.25">
      <c r="A224" s="26"/>
      <c r="B224" s="14" t="s">
        <v>45</v>
      </c>
      <c r="C224" s="14"/>
      <c r="D224" s="15"/>
      <c r="E224" s="93" t="s">
        <v>46</v>
      </c>
      <c r="F224" s="29">
        <f>G224+H224</f>
        <v>12000</v>
      </c>
      <c r="G224" s="29">
        <f t="shared" ref="G224:J225" si="28">G225</f>
        <v>12000</v>
      </c>
      <c r="H224" s="29">
        <f t="shared" si="28"/>
        <v>0</v>
      </c>
      <c r="I224" s="29">
        <f t="shared" si="28"/>
        <v>0</v>
      </c>
      <c r="J224" s="29">
        <f t="shared" si="28"/>
        <v>12000</v>
      </c>
    </row>
    <row r="225" spans="1:11" s="36" customFormat="1" x14ac:dyDescent="0.25">
      <c r="A225" s="30"/>
      <c r="B225" s="94"/>
      <c r="C225" s="32" t="s">
        <v>47</v>
      </c>
      <c r="D225" s="33"/>
      <c r="E225" s="95" t="s">
        <v>24</v>
      </c>
      <c r="F225" s="35">
        <f>G225+H225</f>
        <v>12000</v>
      </c>
      <c r="G225" s="35">
        <f t="shared" si="28"/>
        <v>12000</v>
      </c>
      <c r="H225" s="35">
        <f t="shared" si="28"/>
        <v>0</v>
      </c>
      <c r="I225" s="35">
        <f t="shared" si="28"/>
        <v>0</v>
      </c>
      <c r="J225" s="35">
        <f t="shared" si="28"/>
        <v>12000</v>
      </c>
    </row>
    <row r="226" spans="1:11" x14ac:dyDescent="0.25">
      <c r="A226" s="26"/>
      <c r="B226" s="83"/>
      <c r="C226" s="50" t="s">
        <v>47</v>
      </c>
      <c r="D226" s="38">
        <v>4210</v>
      </c>
      <c r="E226" s="39" t="s">
        <v>18</v>
      </c>
      <c r="F226" s="40">
        <f>G226+H226</f>
        <v>12000</v>
      </c>
      <c r="G226" s="40">
        <f>SUM(G228:G229)</f>
        <v>12000</v>
      </c>
      <c r="H226" s="40">
        <f>H228</f>
        <v>0</v>
      </c>
      <c r="I226" s="40"/>
      <c r="J226" s="40">
        <f>J228+J229</f>
        <v>12000</v>
      </c>
      <c r="K226" s="182"/>
    </row>
    <row r="227" spans="1:11" x14ac:dyDescent="0.25">
      <c r="A227" s="26"/>
      <c r="B227" s="83"/>
      <c r="C227" s="58"/>
      <c r="D227" s="38"/>
      <c r="E227" s="42" t="s">
        <v>19</v>
      </c>
      <c r="F227" s="40"/>
      <c r="G227" s="40"/>
      <c r="H227" s="40"/>
      <c r="I227" s="40"/>
      <c r="J227" s="40"/>
    </row>
    <row r="228" spans="1:11" x14ac:dyDescent="0.25">
      <c r="A228" s="26"/>
      <c r="B228" s="83"/>
      <c r="C228" s="58"/>
      <c r="D228" s="38"/>
      <c r="E228" s="96" t="s">
        <v>113</v>
      </c>
      <c r="F228" s="40">
        <f>G228+H228</f>
        <v>10000</v>
      </c>
      <c r="G228" s="40">
        <v>10000</v>
      </c>
      <c r="H228" s="40"/>
      <c r="I228" s="40"/>
      <c r="J228" s="40">
        <f>F228+I228</f>
        <v>10000</v>
      </c>
    </row>
    <row r="229" spans="1:11" ht="43.5" customHeight="1" x14ac:dyDescent="0.25">
      <c r="A229" s="26"/>
      <c r="B229" s="83"/>
      <c r="C229" s="58"/>
      <c r="D229" s="38"/>
      <c r="E229" s="97" t="s">
        <v>114</v>
      </c>
      <c r="F229" s="40">
        <f>G229+H229</f>
        <v>2000</v>
      </c>
      <c r="G229" s="40">
        <v>2000</v>
      </c>
      <c r="H229" s="40"/>
      <c r="I229" s="40"/>
      <c r="J229" s="40">
        <f>F229+I229</f>
        <v>2000</v>
      </c>
    </row>
    <row r="230" spans="1:11" x14ac:dyDescent="0.25">
      <c r="A230" s="23">
        <v>6</v>
      </c>
      <c r="B230" s="188" t="s">
        <v>115</v>
      </c>
      <c r="C230" s="188"/>
      <c r="D230" s="188"/>
      <c r="E230" s="188"/>
      <c r="F230" s="66">
        <f>H230+G230</f>
        <v>76471.199999999997</v>
      </c>
      <c r="G230" s="66">
        <f>G236+G244+G250+G278+G285+G256+G261+G231</f>
        <v>71471.199999999997</v>
      </c>
      <c r="H230" s="66">
        <f>H236+H244+H250+H278+H285+H256+H261+H231</f>
        <v>5000</v>
      </c>
      <c r="I230" s="66">
        <f>I236+I244+I250+I278+I285+I256+I261</f>
        <v>0</v>
      </c>
      <c r="J230" s="66">
        <f>J236+J244+J250+J278+J285+J256+J261+J231</f>
        <v>76471.199999999997</v>
      </c>
    </row>
    <row r="231" spans="1:11" x14ac:dyDescent="0.25">
      <c r="A231" s="26"/>
      <c r="B231" s="14" t="s">
        <v>116</v>
      </c>
      <c r="C231" s="14"/>
      <c r="D231" s="14"/>
      <c r="E231" s="67" t="s">
        <v>50</v>
      </c>
      <c r="F231" s="29">
        <f>G231+H231</f>
        <v>5000</v>
      </c>
      <c r="G231" s="29">
        <f t="shared" ref="G231:J232" si="29">G232</f>
        <v>0</v>
      </c>
      <c r="H231" s="29">
        <f t="shared" si="29"/>
        <v>5000</v>
      </c>
      <c r="I231" s="29">
        <f t="shared" si="29"/>
        <v>0</v>
      </c>
      <c r="J231" s="29">
        <f t="shared" si="29"/>
        <v>5000</v>
      </c>
    </row>
    <row r="232" spans="1:11" s="36" customFormat="1" x14ac:dyDescent="0.25">
      <c r="A232" s="68"/>
      <c r="B232" s="32"/>
      <c r="C232" s="32" t="s">
        <v>117</v>
      </c>
      <c r="D232" s="32"/>
      <c r="E232" s="95" t="s">
        <v>118</v>
      </c>
      <c r="F232" s="35">
        <f>G232+H232</f>
        <v>5000</v>
      </c>
      <c r="G232" s="35">
        <f t="shared" si="29"/>
        <v>0</v>
      </c>
      <c r="H232" s="35">
        <f t="shared" si="29"/>
        <v>5000</v>
      </c>
      <c r="I232" s="35">
        <f t="shared" si="29"/>
        <v>0</v>
      </c>
      <c r="J232" s="35">
        <f t="shared" si="29"/>
        <v>5000</v>
      </c>
    </row>
    <row r="233" spans="1:11" x14ac:dyDescent="0.25">
      <c r="A233" s="55"/>
      <c r="B233" s="58"/>
      <c r="C233" s="50" t="s">
        <v>117</v>
      </c>
      <c r="D233" s="55">
        <v>6050</v>
      </c>
      <c r="E233" s="73" t="s">
        <v>65</v>
      </c>
      <c r="F233" s="40">
        <f>G233+H233</f>
        <v>5000</v>
      </c>
      <c r="G233" s="40">
        <f>G235</f>
        <v>0</v>
      </c>
      <c r="H233" s="40">
        <f>H235</f>
        <v>5000</v>
      </c>
      <c r="I233" s="40">
        <f>I235</f>
        <v>0</v>
      </c>
      <c r="J233" s="40">
        <f>J235</f>
        <v>5000</v>
      </c>
    </row>
    <row r="234" spans="1:11" x14ac:dyDescent="0.25">
      <c r="A234" s="55"/>
      <c r="B234" s="58"/>
      <c r="C234" s="58"/>
      <c r="D234" s="58"/>
      <c r="E234" s="42" t="s">
        <v>19</v>
      </c>
      <c r="F234" s="40"/>
      <c r="G234" s="40"/>
      <c r="H234" s="40"/>
      <c r="I234" s="40"/>
      <c r="J234" s="40"/>
    </row>
    <row r="235" spans="1:11" ht="30" x14ac:dyDescent="0.25">
      <c r="A235" s="55"/>
      <c r="B235" s="77"/>
      <c r="C235" s="77"/>
      <c r="D235" s="77"/>
      <c r="E235" s="98" t="s">
        <v>119</v>
      </c>
      <c r="F235" s="49">
        <f>G235+H235</f>
        <v>5000</v>
      </c>
      <c r="G235" s="49"/>
      <c r="H235" s="49">
        <v>5000</v>
      </c>
      <c r="I235" s="99"/>
      <c r="J235" s="99">
        <f>F235+I235</f>
        <v>5000</v>
      </c>
    </row>
    <row r="236" spans="1:11" x14ac:dyDescent="0.25">
      <c r="A236" s="26"/>
      <c r="B236" s="14" t="s">
        <v>91</v>
      </c>
      <c r="C236" s="14"/>
      <c r="D236" s="15"/>
      <c r="E236" s="93" t="s">
        <v>92</v>
      </c>
      <c r="F236" s="29">
        <f>G236+H236</f>
        <v>2400</v>
      </c>
      <c r="G236" s="29">
        <f>G237</f>
        <v>2400</v>
      </c>
      <c r="H236" s="29">
        <f>H237</f>
        <v>0</v>
      </c>
      <c r="I236" s="29">
        <f>I237</f>
        <v>0</v>
      </c>
      <c r="J236" s="29">
        <f>J237</f>
        <v>2400</v>
      </c>
    </row>
    <row r="237" spans="1:11" s="36" customFormat="1" x14ac:dyDescent="0.25">
      <c r="A237" s="30"/>
      <c r="B237" s="94"/>
      <c r="C237" s="32" t="s">
        <v>120</v>
      </c>
      <c r="D237" s="33"/>
      <c r="E237" s="95" t="s">
        <v>24</v>
      </c>
      <c r="F237" s="35">
        <f>G237+H237</f>
        <v>2400</v>
      </c>
      <c r="G237" s="35">
        <f>G241+G238</f>
        <v>2400</v>
      </c>
      <c r="H237" s="35">
        <f>H241+H238</f>
        <v>0</v>
      </c>
      <c r="I237" s="35">
        <f>I241+I238</f>
        <v>0</v>
      </c>
      <c r="J237" s="35">
        <f>J238+J241</f>
        <v>2400</v>
      </c>
    </row>
    <row r="238" spans="1:11" x14ac:dyDescent="0.25">
      <c r="A238" s="26"/>
      <c r="B238" s="83"/>
      <c r="C238" s="50" t="s">
        <v>120</v>
      </c>
      <c r="D238" s="38">
        <v>4210</v>
      </c>
      <c r="E238" s="39" t="s">
        <v>18</v>
      </c>
      <c r="F238" s="40">
        <f>G238+H238</f>
        <v>0</v>
      </c>
      <c r="G238" s="40">
        <f>G240</f>
        <v>0</v>
      </c>
      <c r="H238" s="40">
        <f>H240</f>
        <v>0</v>
      </c>
      <c r="I238" s="40">
        <f>I240</f>
        <v>0</v>
      </c>
      <c r="J238" s="40">
        <f>J240</f>
        <v>0</v>
      </c>
      <c r="K238" s="182"/>
    </row>
    <row r="239" spans="1:11" x14ac:dyDescent="0.25">
      <c r="A239" s="26"/>
      <c r="B239" s="83"/>
      <c r="C239" s="58"/>
      <c r="D239" s="38"/>
      <c r="E239" s="42" t="s">
        <v>19</v>
      </c>
      <c r="F239" s="40"/>
      <c r="G239" s="40"/>
      <c r="H239" s="40"/>
      <c r="I239" s="40"/>
      <c r="J239" s="40"/>
    </row>
    <row r="240" spans="1:11" x14ac:dyDescent="0.25">
      <c r="A240" s="26"/>
      <c r="B240" s="83"/>
      <c r="C240" s="58"/>
      <c r="D240" s="38"/>
      <c r="E240" s="96" t="s">
        <v>121</v>
      </c>
      <c r="F240" s="40">
        <f>G240+H240</f>
        <v>0</v>
      </c>
      <c r="G240" s="40">
        <v>0</v>
      </c>
      <c r="H240" s="40"/>
      <c r="I240" s="40"/>
      <c r="J240" s="40">
        <f>F240+I240</f>
        <v>0</v>
      </c>
    </row>
    <row r="241" spans="1:11" x14ac:dyDescent="0.25">
      <c r="A241" s="55"/>
      <c r="B241" s="58"/>
      <c r="C241" s="37" t="s">
        <v>120</v>
      </c>
      <c r="D241" s="55">
        <v>4300</v>
      </c>
      <c r="E241" s="39" t="s">
        <v>38</v>
      </c>
      <c r="F241" s="40">
        <f>G241+H241</f>
        <v>2400</v>
      </c>
      <c r="G241" s="40">
        <f>G243</f>
        <v>2400</v>
      </c>
      <c r="H241" s="40">
        <f>H243</f>
        <v>0</v>
      </c>
      <c r="I241" s="40">
        <f>I243</f>
        <v>0</v>
      </c>
      <c r="J241" s="40">
        <f>J243</f>
        <v>2400</v>
      </c>
      <c r="K241" s="182"/>
    </row>
    <row r="242" spans="1:11" x14ac:dyDescent="0.25">
      <c r="A242" s="26"/>
      <c r="B242" s="83"/>
      <c r="C242" s="58"/>
      <c r="D242" s="38"/>
      <c r="E242" s="42" t="s">
        <v>19</v>
      </c>
      <c r="F242" s="40"/>
      <c r="G242" s="40"/>
      <c r="H242" s="40"/>
      <c r="I242" s="40"/>
      <c r="J242" s="40"/>
    </row>
    <row r="243" spans="1:11" x14ac:dyDescent="0.25">
      <c r="A243" s="26"/>
      <c r="B243" s="83"/>
      <c r="C243" s="58"/>
      <c r="D243" s="38"/>
      <c r="E243" s="96" t="s">
        <v>122</v>
      </c>
      <c r="F243" s="40">
        <f>G243+H243</f>
        <v>2400</v>
      </c>
      <c r="G243" s="40">
        <v>2400</v>
      </c>
      <c r="H243" s="40"/>
      <c r="I243" s="40"/>
      <c r="J243" s="40">
        <f>F243+I243</f>
        <v>2400</v>
      </c>
    </row>
    <row r="244" spans="1:11" x14ac:dyDescent="0.25">
      <c r="A244" s="26"/>
      <c r="B244" s="27">
        <v>754</v>
      </c>
      <c r="C244" s="14"/>
      <c r="D244" s="15"/>
      <c r="E244" s="28" t="s">
        <v>15</v>
      </c>
      <c r="F244" s="29">
        <f>H244+G244</f>
        <v>6000</v>
      </c>
      <c r="G244" s="29">
        <f t="shared" ref="G244:J245" si="30">G245</f>
        <v>6000</v>
      </c>
      <c r="H244" s="29">
        <f t="shared" si="30"/>
        <v>0</v>
      </c>
      <c r="I244" s="29">
        <f t="shared" si="30"/>
        <v>0</v>
      </c>
      <c r="J244" s="29">
        <f t="shared" si="30"/>
        <v>6000</v>
      </c>
    </row>
    <row r="245" spans="1:11" x14ac:dyDescent="0.25">
      <c r="A245" s="68"/>
      <c r="B245" s="32"/>
      <c r="C245" s="32" t="s">
        <v>16</v>
      </c>
      <c r="D245" s="33"/>
      <c r="E245" s="34" t="s">
        <v>17</v>
      </c>
      <c r="F245" s="35">
        <f>H245+G245</f>
        <v>6000</v>
      </c>
      <c r="G245" s="35">
        <f t="shared" si="30"/>
        <v>6000</v>
      </c>
      <c r="H245" s="35">
        <f t="shared" si="30"/>
        <v>0</v>
      </c>
      <c r="I245" s="35">
        <f t="shared" si="30"/>
        <v>0</v>
      </c>
      <c r="J245" s="35">
        <f t="shared" si="30"/>
        <v>6000</v>
      </c>
    </row>
    <row r="246" spans="1:11" x14ac:dyDescent="0.25">
      <c r="A246" s="26"/>
      <c r="B246" s="58"/>
      <c r="C246" s="37" t="s">
        <v>16</v>
      </c>
      <c r="D246" s="38">
        <v>4210</v>
      </c>
      <c r="E246" s="39" t="s">
        <v>18</v>
      </c>
      <c r="F246" s="40">
        <f>H246+G246</f>
        <v>6000</v>
      </c>
      <c r="G246" s="40">
        <f>G248+G249</f>
        <v>6000</v>
      </c>
      <c r="H246" s="40">
        <f>H248</f>
        <v>0</v>
      </c>
      <c r="I246" s="40">
        <f>I248+I249</f>
        <v>0</v>
      </c>
      <c r="J246" s="40">
        <f>J248+J249</f>
        <v>6000</v>
      </c>
      <c r="K246" s="182"/>
    </row>
    <row r="247" spans="1:11" x14ac:dyDescent="0.25">
      <c r="A247" s="26"/>
      <c r="B247" s="58"/>
      <c r="C247" s="58"/>
      <c r="D247" s="38"/>
      <c r="E247" s="42" t="s">
        <v>19</v>
      </c>
      <c r="F247" s="40"/>
      <c r="G247" s="40"/>
      <c r="H247" s="40"/>
      <c r="I247" s="40"/>
      <c r="J247" s="40"/>
    </row>
    <row r="248" spans="1:11" x14ac:dyDescent="0.25">
      <c r="A248" s="26"/>
      <c r="B248" s="58"/>
      <c r="C248" s="58"/>
      <c r="D248" s="38"/>
      <c r="E248" s="42" t="s">
        <v>123</v>
      </c>
      <c r="F248" s="40">
        <f>G248+H248</f>
        <v>3000</v>
      </c>
      <c r="G248" s="40">
        <v>3000</v>
      </c>
      <c r="H248" s="40"/>
      <c r="I248" s="40"/>
      <c r="J248" s="40">
        <f>F248+I248</f>
        <v>3000</v>
      </c>
    </row>
    <row r="249" spans="1:11" x14ac:dyDescent="0.25">
      <c r="A249" s="26"/>
      <c r="B249" s="58"/>
      <c r="C249" s="58"/>
      <c r="D249" s="38"/>
      <c r="E249" s="42" t="s">
        <v>124</v>
      </c>
      <c r="F249" s="40">
        <f>G249+H249</f>
        <v>3000</v>
      </c>
      <c r="G249" s="40">
        <v>3000</v>
      </c>
      <c r="H249" s="40"/>
      <c r="I249" s="40"/>
      <c r="J249" s="40">
        <f>F249+I249</f>
        <v>3000</v>
      </c>
    </row>
    <row r="250" spans="1:11" x14ac:dyDescent="0.25">
      <c r="A250" s="26"/>
      <c r="B250" s="14" t="s">
        <v>21</v>
      </c>
      <c r="C250" s="14"/>
      <c r="D250" s="15"/>
      <c r="E250" s="28" t="s">
        <v>22</v>
      </c>
      <c r="F250" s="29">
        <f>H250+G250</f>
        <v>3000</v>
      </c>
      <c r="G250" s="29">
        <f t="shared" ref="G250:J251" si="31">G251</f>
        <v>3000</v>
      </c>
      <c r="H250" s="29">
        <f t="shared" si="31"/>
        <v>0</v>
      </c>
      <c r="I250" s="29">
        <f t="shared" si="31"/>
        <v>0</v>
      </c>
      <c r="J250" s="29">
        <f t="shared" si="31"/>
        <v>3000</v>
      </c>
    </row>
    <row r="251" spans="1:11" x14ac:dyDescent="0.25">
      <c r="A251" s="26"/>
      <c r="B251" s="32"/>
      <c r="C251" s="32" t="s">
        <v>23</v>
      </c>
      <c r="D251" s="33"/>
      <c r="E251" s="69" t="s">
        <v>24</v>
      </c>
      <c r="F251" s="35">
        <f>H251+G251</f>
        <v>3000</v>
      </c>
      <c r="G251" s="35">
        <f t="shared" si="31"/>
        <v>3000</v>
      </c>
      <c r="H251" s="35">
        <f t="shared" si="31"/>
        <v>0</v>
      </c>
      <c r="I251" s="35">
        <f t="shared" si="31"/>
        <v>0</v>
      </c>
      <c r="J251" s="35">
        <f t="shared" si="31"/>
        <v>3000</v>
      </c>
    </row>
    <row r="252" spans="1:11" x14ac:dyDescent="0.25">
      <c r="A252" s="26"/>
      <c r="B252" s="58"/>
      <c r="C252" s="37" t="s">
        <v>23</v>
      </c>
      <c r="D252" s="38">
        <v>4210</v>
      </c>
      <c r="E252" s="39" t="s">
        <v>18</v>
      </c>
      <c r="F252" s="40">
        <f>H252+G252</f>
        <v>3000</v>
      </c>
      <c r="G252" s="40">
        <f>G255+G254</f>
        <v>3000</v>
      </c>
      <c r="H252" s="40">
        <f>H255+H254</f>
        <v>0</v>
      </c>
      <c r="I252" s="40">
        <f>I255</f>
        <v>0</v>
      </c>
      <c r="J252" s="40">
        <f>J254+J255</f>
        <v>3000</v>
      </c>
      <c r="K252" s="182"/>
    </row>
    <row r="253" spans="1:11" x14ac:dyDescent="0.25">
      <c r="A253" s="26"/>
      <c r="B253" s="58"/>
      <c r="C253" s="58"/>
      <c r="D253" s="38"/>
      <c r="E253" s="42" t="s">
        <v>19</v>
      </c>
      <c r="F253" s="40"/>
      <c r="G253" s="40"/>
      <c r="H253" s="40"/>
      <c r="I253" s="40"/>
      <c r="J253" s="40"/>
    </row>
    <row r="254" spans="1:11" x14ac:dyDescent="0.25">
      <c r="A254" s="26"/>
      <c r="B254" s="58"/>
      <c r="C254" s="58"/>
      <c r="D254" s="38"/>
      <c r="E254" s="42" t="s">
        <v>125</v>
      </c>
      <c r="F254" s="40">
        <f>G254+H254</f>
        <v>2000</v>
      </c>
      <c r="G254" s="40">
        <v>2000</v>
      </c>
      <c r="H254" s="40"/>
      <c r="I254" s="40"/>
      <c r="J254" s="40">
        <f>F254+I254</f>
        <v>2000</v>
      </c>
    </row>
    <row r="255" spans="1:11" x14ac:dyDescent="0.25">
      <c r="A255" s="26"/>
      <c r="B255" s="77"/>
      <c r="C255" s="77"/>
      <c r="D255" s="78"/>
      <c r="E255" s="48" t="s">
        <v>126</v>
      </c>
      <c r="F255" s="49">
        <f>G255+H255</f>
        <v>1000</v>
      </c>
      <c r="G255" s="49">
        <v>1000</v>
      </c>
      <c r="H255" s="49"/>
      <c r="I255" s="49"/>
      <c r="J255" s="49">
        <f>F255+I255</f>
        <v>1000</v>
      </c>
    </row>
    <row r="256" spans="1:11" s="25" customFormat="1" x14ac:dyDescent="0.25">
      <c r="A256" s="26"/>
      <c r="B256" s="14" t="s">
        <v>98</v>
      </c>
      <c r="C256" s="14"/>
      <c r="D256" s="15"/>
      <c r="E256" s="28" t="s">
        <v>72</v>
      </c>
      <c r="F256" s="29">
        <f>F257</f>
        <v>4915</v>
      </c>
      <c r="G256" s="29">
        <f>G257</f>
        <v>4915</v>
      </c>
      <c r="H256" s="29">
        <f>H257</f>
        <v>0</v>
      </c>
      <c r="I256" s="29">
        <f>I257</f>
        <v>0</v>
      </c>
      <c r="J256" s="29">
        <f>J257</f>
        <v>4915</v>
      </c>
    </row>
    <row r="257" spans="1:11" s="36" customFormat="1" x14ac:dyDescent="0.25">
      <c r="A257" s="30"/>
      <c r="B257" s="32"/>
      <c r="C257" s="32" t="s">
        <v>73</v>
      </c>
      <c r="D257" s="33"/>
      <c r="E257" s="54" t="s">
        <v>24</v>
      </c>
      <c r="F257" s="35">
        <f>G257+H257</f>
        <v>4915</v>
      </c>
      <c r="G257" s="35">
        <f>G258</f>
        <v>4915</v>
      </c>
      <c r="H257" s="35">
        <f>H258</f>
        <v>0</v>
      </c>
      <c r="I257" s="35">
        <f>I258</f>
        <v>0</v>
      </c>
      <c r="J257" s="35">
        <f>J258</f>
        <v>4915</v>
      </c>
    </row>
    <row r="258" spans="1:11" x14ac:dyDescent="0.25">
      <c r="A258" s="55"/>
      <c r="B258" s="58"/>
      <c r="C258" s="50" t="s">
        <v>73</v>
      </c>
      <c r="D258" s="38">
        <v>4300</v>
      </c>
      <c r="E258" s="39" t="s">
        <v>38</v>
      </c>
      <c r="F258" s="40">
        <f>G258+H258</f>
        <v>4915</v>
      </c>
      <c r="G258" s="40">
        <f>G260</f>
        <v>4915</v>
      </c>
      <c r="H258" s="40">
        <f>H260</f>
        <v>0</v>
      </c>
      <c r="I258" s="40">
        <f>I260</f>
        <v>0</v>
      </c>
      <c r="J258" s="40">
        <f>J260</f>
        <v>4915</v>
      </c>
      <c r="K258" s="182"/>
    </row>
    <row r="259" spans="1:11" x14ac:dyDescent="0.25">
      <c r="A259" s="26"/>
      <c r="B259" s="58"/>
      <c r="C259" s="58"/>
      <c r="D259" s="38"/>
      <c r="E259" s="42" t="s">
        <v>19</v>
      </c>
      <c r="F259" s="40"/>
      <c r="G259" s="40"/>
      <c r="H259" s="40"/>
      <c r="I259" s="40"/>
      <c r="J259" s="40"/>
    </row>
    <row r="260" spans="1:11" ht="30" x14ac:dyDescent="0.25">
      <c r="A260" s="26"/>
      <c r="B260" s="77"/>
      <c r="C260" s="77"/>
      <c r="D260" s="78"/>
      <c r="E260" s="48" t="s">
        <v>127</v>
      </c>
      <c r="F260" s="49">
        <f>G260+H260</f>
        <v>4915</v>
      </c>
      <c r="G260" s="49">
        <v>4915</v>
      </c>
      <c r="H260" s="49"/>
      <c r="I260" s="49"/>
      <c r="J260" s="49">
        <f>F260+I260</f>
        <v>4915</v>
      </c>
    </row>
    <row r="261" spans="1:11" s="25" customFormat="1" x14ac:dyDescent="0.25">
      <c r="A261" s="26"/>
      <c r="B261" s="14" t="s">
        <v>35</v>
      </c>
      <c r="C261" s="14"/>
      <c r="D261" s="15"/>
      <c r="E261" s="28" t="s">
        <v>36</v>
      </c>
      <c r="F261" s="29">
        <f>G261+H261</f>
        <v>23586.2</v>
      </c>
      <c r="G261" s="29">
        <f>G270+G266+G262</f>
        <v>23586.2</v>
      </c>
      <c r="H261" s="29">
        <f>H270+H266</f>
        <v>0</v>
      </c>
      <c r="I261" s="29">
        <f>I262+I266+I270</f>
        <v>0</v>
      </c>
      <c r="J261" s="29">
        <f>J262+J266+J270</f>
        <v>23586.2</v>
      </c>
    </row>
    <row r="262" spans="1:11" s="36" customFormat="1" x14ac:dyDescent="0.25">
      <c r="A262" s="68"/>
      <c r="B262" s="32"/>
      <c r="C262" s="32" t="s">
        <v>75</v>
      </c>
      <c r="D262" s="33"/>
      <c r="E262" s="34" t="s">
        <v>76</v>
      </c>
      <c r="F262" s="35">
        <f>G262+H262</f>
        <v>1086.2</v>
      </c>
      <c r="G262" s="35">
        <f>G263</f>
        <v>1086.2</v>
      </c>
      <c r="H262" s="35">
        <f>H263</f>
        <v>0</v>
      </c>
      <c r="I262" s="35">
        <f>I263</f>
        <v>0</v>
      </c>
      <c r="J262" s="35">
        <f>J263</f>
        <v>1086.2</v>
      </c>
    </row>
    <row r="263" spans="1:11" x14ac:dyDescent="0.25">
      <c r="A263" s="55"/>
      <c r="B263" s="58"/>
      <c r="C263" s="50" t="s">
        <v>75</v>
      </c>
      <c r="D263" s="38">
        <v>4300</v>
      </c>
      <c r="E263" s="39" t="s">
        <v>38</v>
      </c>
      <c r="F263" s="40">
        <f>G263+H263</f>
        <v>1086.2</v>
      </c>
      <c r="G263" s="40">
        <f>G265</f>
        <v>1086.2</v>
      </c>
      <c r="H263" s="40">
        <f>H265</f>
        <v>0</v>
      </c>
      <c r="I263" s="40">
        <f>I265</f>
        <v>0</v>
      </c>
      <c r="J263" s="40">
        <f>J265</f>
        <v>1086.2</v>
      </c>
      <c r="K263" s="182"/>
    </row>
    <row r="264" spans="1:11" x14ac:dyDescent="0.25">
      <c r="A264" s="55"/>
      <c r="B264" s="58"/>
      <c r="C264" s="58"/>
      <c r="D264" s="38"/>
      <c r="E264" s="42" t="s">
        <v>19</v>
      </c>
      <c r="F264" s="40"/>
      <c r="G264" s="40"/>
      <c r="H264" s="40"/>
      <c r="I264" s="40"/>
      <c r="J264" s="40"/>
    </row>
    <row r="265" spans="1:11" x14ac:dyDescent="0.25">
      <c r="A265" s="55"/>
      <c r="B265" s="58"/>
      <c r="C265" s="58"/>
      <c r="D265" s="38"/>
      <c r="E265" s="42" t="s">
        <v>128</v>
      </c>
      <c r="F265" s="40">
        <f>G265+H265</f>
        <v>1086.2</v>
      </c>
      <c r="G265" s="40">
        <v>1086.2</v>
      </c>
      <c r="H265" s="40"/>
      <c r="I265" s="40"/>
      <c r="J265" s="40">
        <f>F265+I265</f>
        <v>1086.2</v>
      </c>
    </row>
    <row r="266" spans="1:11" s="36" customFormat="1" x14ac:dyDescent="0.25">
      <c r="A266" s="68"/>
      <c r="B266" s="32"/>
      <c r="C266" s="32" t="s">
        <v>129</v>
      </c>
      <c r="D266" s="33"/>
      <c r="E266" s="34" t="s">
        <v>130</v>
      </c>
      <c r="F266" s="35">
        <f>G266+H266</f>
        <v>20000</v>
      </c>
      <c r="G266" s="35">
        <f>G267</f>
        <v>20000</v>
      </c>
      <c r="H266" s="35">
        <f>H267</f>
        <v>0</v>
      </c>
      <c r="I266" s="35">
        <f>I267</f>
        <v>0</v>
      </c>
      <c r="J266" s="35">
        <f>J267</f>
        <v>20000</v>
      </c>
    </row>
    <row r="267" spans="1:11" x14ac:dyDescent="0.25">
      <c r="A267" s="55"/>
      <c r="B267" s="58"/>
      <c r="C267" s="50" t="s">
        <v>129</v>
      </c>
      <c r="D267" s="38">
        <v>4300</v>
      </c>
      <c r="E267" s="39" t="s">
        <v>38</v>
      </c>
      <c r="F267" s="40">
        <f>G267+H267</f>
        <v>20000</v>
      </c>
      <c r="G267" s="40">
        <f>G269</f>
        <v>20000</v>
      </c>
      <c r="H267" s="40">
        <f>H269</f>
        <v>0</v>
      </c>
      <c r="I267" s="40">
        <f>I269</f>
        <v>0</v>
      </c>
      <c r="J267" s="40">
        <f>J269</f>
        <v>20000</v>
      </c>
      <c r="K267" s="182"/>
    </row>
    <row r="268" spans="1:11" x14ac:dyDescent="0.25">
      <c r="A268" s="55"/>
      <c r="B268" s="58"/>
      <c r="C268" s="58"/>
      <c r="D268" s="38"/>
      <c r="E268" s="42" t="s">
        <v>19</v>
      </c>
      <c r="F268" s="40"/>
      <c r="G268" s="40"/>
      <c r="H268" s="40"/>
      <c r="I268" s="40"/>
      <c r="J268" s="40"/>
    </row>
    <row r="269" spans="1:11" ht="45" x14ac:dyDescent="0.25">
      <c r="A269" s="55"/>
      <c r="B269" s="58"/>
      <c r="C269" s="58"/>
      <c r="D269" s="38"/>
      <c r="E269" s="42" t="s">
        <v>131</v>
      </c>
      <c r="F269" s="40">
        <f>G269+H269</f>
        <v>20000</v>
      </c>
      <c r="G269" s="40">
        <v>20000</v>
      </c>
      <c r="H269" s="40"/>
      <c r="I269" s="40"/>
      <c r="J269" s="40">
        <f>F269+I269</f>
        <v>20000</v>
      </c>
    </row>
    <row r="270" spans="1:11" s="36" customFormat="1" x14ac:dyDescent="0.25">
      <c r="A270" s="30"/>
      <c r="B270" s="32"/>
      <c r="C270" s="32" t="s">
        <v>37</v>
      </c>
      <c r="D270" s="33"/>
      <c r="E270" s="54" t="s">
        <v>24</v>
      </c>
      <c r="F270" s="35">
        <f>G270+H270</f>
        <v>2500</v>
      </c>
      <c r="G270" s="35">
        <f>G271+G274</f>
        <v>2500</v>
      </c>
      <c r="H270" s="35">
        <f>H271+H274</f>
        <v>0</v>
      </c>
      <c r="I270" s="35">
        <f>I271+I274</f>
        <v>0</v>
      </c>
      <c r="J270" s="35">
        <f>J271+J274</f>
        <v>2500</v>
      </c>
    </row>
    <row r="271" spans="1:11" x14ac:dyDescent="0.25">
      <c r="A271" s="26"/>
      <c r="B271" s="58"/>
      <c r="C271" s="50" t="s">
        <v>37</v>
      </c>
      <c r="D271" s="38">
        <v>4210</v>
      </c>
      <c r="E271" s="39" t="s">
        <v>18</v>
      </c>
      <c r="F271" s="40">
        <f>G271+H271</f>
        <v>800</v>
      </c>
      <c r="G271" s="40">
        <f>G273</f>
        <v>800</v>
      </c>
      <c r="H271" s="40">
        <f>H273</f>
        <v>0</v>
      </c>
      <c r="I271" s="40">
        <f>I273</f>
        <v>0</v>
      </c>
      <c r="J271" s="40">
        <f>J273</f>
        <v>800</v>
      </c>
      <c r="K271" s="182"/>
    </row>
    <row r="272" spans="1:11" s="100" customFormat="1" x14ac:dyDescent="0.25">
      <c r="A272" s="26"/>
      <c r="B272" s="58"/>
      <c r="C272" s="58"/>
      <c r="D272" s="38"/>
      <c r="E272" s="42" t="s">
        <v>19</v>
      </c>
      <c r="F272" s="40"/>
      <c r="G272" s="40"/>
      <c r="H272" s="40"/>
      <c r="I272" s="40"/>
      <c r="J272" s="40"/>
    </row>
    <row r="273" spans="1:11" s="100" customFormat="1" x14ac:dyDescent="0.25">
      <c r="A273" s="26"/>
      <c r="B273" s="58"/>
      <c r="C273" s="58"/>
      <c r="D273" s="38"/>
      <c r="E273" s="42" t="s">
        <v>132</v>
      </c>
      <c r="F273" s="40">
        <f>G273+H273</f>
        <v>800</v>
      </c>
      <c r="G273" s="40">
        <v>800</v>
      </c>
      <c r="H273" s="40"/>
      <c r="I273" s="40"/>
      <c r="J273" s="40">
        <f>F273+I273</f>
        <v>800</v>
      </c>
    </row>
    <row r="274" spans="1:11" s="100" customFormat="1" x14ac:dyDescent="0.25">
      <c r="A274" s="55"/>
      <c r="B274" s="58"/>
      <c r="C274" s="50" t="s">
        <v>37</v>
      </c>
      <c r="D274" s="38">
        <v>4300</v>
      </c>
      <c r="E274" s="39" t="s">
        <v>38</v>
      </c>
      <c r="F274" s="40">
        <f>G274+H274</f>
        <v>1700</v>
      </c>
      <c r="G274" s="40">
        <f>SUM(G276:G277)</f>
        <v>1700</v>
      </c>
      <c r="H274" s="40">
        <f>SUM(H276:H277)</f>
        <v>0</v>
      </c>
      <c r="I274" s="40">
        <f>I276+I277</f>
        <v>0</v>
      </c>
      <c r="J274" s="40">
        <f>J276+J277</f>
        <v>1700</v>
      </c>
      <c r="K274" s="182"/>
    </row>
    <row r="275" spans="1:11" s="100" customFormat="1" x14ac:dyDescent="0.25">
      <c r="A275" s="26"/>
      <c r="B275" s="58"/>
      <c r="C275" s="58"/>
      <c r="D275" s="38"/>
      <c r="E275" s="42" t="s">
        <v>19</v>
      </c>
      <c r="F275" s="40"/>
      <c r="G275" s="40"/>
      <c r="H275" s="40"/>
      <c r="I275" s="40"/>
      <c r="J275" s="40"/>
    </row>
    <row r="276" spans="1:11" s="100" customFormat="1" x14ac:dyDescent="0.25">
      <c r="A276" s="26"/>
      <c r="B276" s="58"/>
      <c r="C276" s="58"/>
      <c r="D276" s="38"/>
      <c r="E276" s="42" t="s">
        <v>133</v>
      </c>
      <c r="F276" s="40">
        <f>G276+H276</f>
        <v>1000</v>
      </c>
      <c r="G276" s="40">
        <v>1000</v>
      </c>
      <c r="H276" s="40"/>
      <c r="I276" s="40"/>
      <c r="J276" s="40">
        <f>F276+I276</f>
        <v>1000</v>
      </c>
    </row>
    <row r="277" spans="1:11" s="100" customFormat="1" x14ac:dyDescent="0.25">
      <c r="A277" s="26"/>
      <c r="B277" s="77"/>
      <c r="C277" s="77"/>
      <c r="D277" s="78"/>
      <c r="E277" s="48" t="s">
        <v>134</v>
      </c>
      <c r="F277" s="49">
        <f>G277+H277</f>
        <v>700</v>
      </c>
      <c r="G277" s="49">
        <v>700</v>
      </c>
      <c r="H277" s="49"/>
      <c r="I277" s="49"/>
      <c r="J277" s="49">
        <f>F277+I277</f>
        <v>700</v>
      </c>
    </row>
    <row r="278" spans="1:11" s="101" customFormat="1" x14ac:dyDescent="0.25">
      <c r="A278" s="26"/>
      <c r="B278" s="14" t="s">
        <v>40</v>
      </c>
      <c r="C278" s="14"/>
      <c r="D278" s="15"/>
      <c r="E278" s="56" t="s">
        <v>41</v>
      </c>
      <c r="F278" s="29">
        <f>G278+H278</f>
        <v>31570</v>
      </c>
      <c r="G278" s="29">
        <f t="shared" ref="G278:J279" si="32">G279</f>
        <v>31570</v>
      </c>
      <c r="H278" s="29">
        <f t="shared" si="32"/>
        <v>0</v>
      </c>
      <c r="I278" s="29">
        <f t="shared" si="32"/>
        <v>0</v>
      </c>
      <c r="J278" s="29">
        <f t="shared" si="32"/>
        <v>31570</v>
      </c>
    </row>
    <row r="279" spans="1:11" s="36" customFormat="1" x14ac:dyDescent="0.25">
      <c r="A279" s="30"/>
      <c r="B279" s="32"/>
      <c r="C279" s="32" t="s">
        <v>42</v>
      </c>
      <c r="D279" s="33"/>
      <c r="E279" s="54" t="s">
        <v>24</v>
      </c>
      <c r="F279" s="35">
        <f>G279+H279</f>
        <v>31570</v>
      </c>
      <c r="G279" s="35">
        <f t="shared" si="32"/>
        <v>31570</v>
      </c>
      <c r="H279" s="35">
        <f t="shared" si="32"/>
        <v>0</v>
      </c>
      <c r="I279" s="35">
        <f t="shared" si="32"/>
        <v>0</v>
      </c>
      <c r="J279" s="35">
        <f t="shared" si="32"/>
        <v>31570</v>
      </c>
    </row>
    <row r="280" spans="1:11" x14ac:dyDescent="0.25">
      <c r="A280" s="55"/>
      <c r="B280" s="58"/>
      <c r="C280" s="37" t="s">
        <v>42</v>
      </c>
      <c r="D280" s="38">
        <v>4300</v>
      </c>
      <c r="E280" s="39" t="s">
        <v>38</v>
      </c>
      <c r="F280" s="40">
        <f>G280+H280</f>
        <v>31570</v>
      </c>
      <c r="G280" s="40">
        <f>SUM(G282:G284)</f>
        <v>31570</v>
      </c>
      <c r="H280" s="40">
        <f>SUM(H282:H284)</f>
        <v>0</v>
      </c>
      <c r="I280" s="40">
        <f>SUM(I282:I284)</f>
        <v>0</v>
      </c>
      <c r="J280" s="40">
        <f>SUM(J282:J284)</f>
        <v>31570</v>
      </c>
      <c r="K280" s="182"/>
    </row>
    <row r="281" spans="1:11" x14ac:dyDescent="0.25">
      <c r="A281" s="26"/>
      <c r="B281" s="58"/>
      <c r="C281" s="58"/>
      <c r="D281" s="38"/>
      <c r="E281" s="42" t="s">
        <v>19</v>
      </c>
      <c r="F281" s="40"/>
      <c r="G281" s="40"/>
      <c r="H281" s="40"/>
      <c r="I281" s="40"/>
      <c r="J281" s="40"/>
    </row>
    <row r="282" spans="1:11" ht="30" x14ac:dyDescent="0.25">
      <c r="A282" s="26"/>
      <c r="B282" s="58"/>
      <c r="C282" s="58"/>
      <c r="D282" s="38"/>
      <c r="E282" s="42" t="s">
        <v>135</v>
      </c>
      <c r="F282" s="40">
        <f>G282+H282</f>
        <v>7000</v>
      </c>
      <c r="G282" s="40">
        <v>7000</v>
      </c>
      <c r="H282" s="40"/>
      <c r="I282" s="40"/>
      <c r="J282" s="40">
        <f>F282+I282</f>
        <v>7000</v>
      </c>
    </row>
    <row r="283" spans="1:11" x14ac:dyDescent="0.25">
      <c r="A283" s="26"/>
      <c r="B283" s="58"/>
      <c r="C283" s="58"/>
      <c r="D283" s="38"/>
      <c r="E283" s="102" t="s">
        <v>136</v>
      </c>
      <c r="F283" s="40">
        <f>G283+H283</f>
        <v>1000</v>
      </c>
      <c r="G283" s="40">
        <v>1000</v>
      </c>
      <c r="H283" s="40"/>
      <c r="I283" s="40"/>
      <c r="J283" s="40">
        <f>F283+I283</f>
        <v>1000</v>
      </c>
    </row>
    <row r="284" spans="1:11" x14ac:dyDescent="0.25">
      <c r="A284" s="26"/>
      <c r="B284" s="58"/>
      <c r="C284" s="58"/>
      <c r="D284" s="38"/>
      <c r="E284" s="42" t="s">
        <v>137</v>
      </c>
      <c r="F284" s="40">
        <f>G284+H284</f>
        <v>23570</v>
      </c>
      <c r="G284" s="40">
        <v>23570</v>
      </c>
      <c r="H284" s="40"/>
      <c r="I284" s="49"/>
      <c r="J284" s="49">
        <f>F284+I284</f>
        <v>23570</v>
      </c>
    </row>
    <row r="285" spans="1:11" x14ac:dyDescent="0.25">
      <c r="A285" s="26"/>
      <c r="B285" s="14">
        <v>926</v>
      </c>
      <c r="C285" s="14"/>
      <c r="D285" s="15"/>
      <c r="E285" s="103" t="s">
        <v>46</v>
      </c>
      <c r="F285" s="29">
        <f>H285+G285</f>
        <v>0</v>
      </c>
      <c r="G285" s="29">
        <f>G286</f>
        <v>0</v>
      </c>
      <c r="H285" s="29">
        <f>H286</f>
        <v>0</v>
      </c>
      <c r="I285" s="29">
        <f>I286</f>
        <v>0</v>
      </c>
      <c r="J285" s="29">
        <f>J286</f>
        <v>0</v>
      </c>
    </row>
    <row r="286" spans="1:11" x14ac:dyDescent="0.25">
      <c r="A286" s="30"/>
      <c r="B286" s="32"/>
      <c r="C286" s="32" t="s">
        <v>47</v>
      </c>
      <c r="D286" s="33"/>
      <c r="E286" s="54" t="s">
        <v>24</v>
      </c>
      <c r="F286" s="35">
        <f>H286+G286</f>
        <v>0</v>
      </c>
      <c r="G286" s="35">
        <f>G287</f>
        <v>0</v>
      </c>
      <c r="H286" s="35">
        <f>H287</f>
        <v>0</v>
      </c>
      <c r="I286" s="35">
        <f>I289</f>
        <v>0</v>
      </c>
      <c r="J286" s="35">
        <f>J289</f>
        <v>0</v>
      </c>
    </row>
    <row r="287" spans="1:11" ht="15.75" customHeight="1" x14ac:dyDescent="0.25">
      <c r="A287" s="55"/>
      <c r="B287" s="58"/>
      <c r="C287" s="50" t="s">
        <v>47</v>
      </c>
      <c r="D287" s="38">
        <v>6050</v>
      </c>
      <c r="E287" s="42" t="s">
        <v>65</v>
      </c>
      <c r="F287" s="40">
        <f>G287+H287</f>
        <v>0</v>
      </c>
      <c r="G287" s="40">
        <f>G289</f>
        <v>0</v>
      </c>
      <c r="H287" s="40">
        <f>H289</f>
        <v>0</v>
      </c>
      <c r="I287" s="40">
        <f>I289</f>
        <v>0</v>
      </c>
      <c r="J287" s="40">
        <f>J289</f>
        <v>0</v>
      </c>
    </row>
    <row r="288" spans="1:11" ht="13.5" customHeight="1" x14ac:dyDescent="0.25">
      <c r="A288" s="30"/>
      <c r="B288" s="32"/>
      <c r="C288" s="32"/>
      <c r="D288" s="33"/>
      <c r="E288" s="42" t="s">
        <v>19</v>
      </c>
      <c r="F288" s="40"/>
      <c r="G288" s="40"/>
      <c r="H288" s="35"/>
      <c r="I288" s="35"/>
      <c r="J288" s="40"/>
    </row>
    <row r="289" spans="1:11" x14ac:dyDescent="0.25">
      <c r="A289" s="26"/>
      <c r="B289" s="58"/>
      <c r="C289" s="58"/>
      <c r="D289" s="38"/>
      <c r="E289" s="42" t="s">
        <v>138</v>
      </c>
      <c r="F289" s="40">
        <f>H289+G289</f>
        <v>0</v>
      </c>
      <c r="G289" s="40"/>
      <c r="H289" s="40">
        <v>0</v>
      </c>
      <c r="I289" s="40">
        <v>0</v>
      </c>
      <c r="J289" s="40">
        <f>F289+I289</f>
        <v>0</v>
      </c>
    </row>
    <row r="290" spans="1:11" x14ac:dyDescent="0.25">
      <c r="A290" s="23">
        <v>7</v>
      </c>
      <c r="B290" s="186" t="s">
        <v>139</v>
      </c>
      <c r="C290" s="186"/>
      <c r="D290" s="186"/>
      <c r="E290" s="186"/>
      <c r="F290" s="66">
        <f>H290+G290</f>
        <v>59571.06</v>
      </c>
      <c r="G290" s="66">
        <f>G291+G302+G307+G296+G320</f>
        <v>59571.06</v>
      </c>
      <c r="H290" s="66">
        <f>H291+H302+H307+H296+H320</f>
        <v>0</v>
      </c>
      <c r="I290" s="66">
        <f>I291+I302+I307+I296+I320</f>
        <v>0</v>
      </c>
      <c r="J290" s="66">
        <f>J291+J302+J307+J296+J320</f>
        <v>59571.06</v>
      </c>
    </row>
    <row r="291" spans="1:11" x14ac:dyDescent="0.25">
      <c r="A291" s="26"/>
      <c r="B291" s="14" t="s">
        <v>91</v>
      </c>
      <c r="C291" s="14"/>
      <c r="D291" s="15"/>
      <c r="E291" s="28" t="s">
        <v>92</v>
      </c>
      <c r="F291" s="29">
        <f>H291+G291</f>
        <v>4000</v>
      </c>
      <c r="G291" s="29">
        <f t="shared" ref="G291:J292" si="33">G292</f>
        <v>4000</v>
      </c>
      <c r="H291" s="29">
        <f t="shared" si="33"/>
        <v>0</v>
      </c>
      <c r="I291" s="29">
        <f t="shared" si="33"/>
        <v>0</v>
      </c>
      <c r="J291" s="29">
        <f t="shared" si="33"/>
        <v>4000</v>
      </c>
    </row>
    <row r="292" spans="1:11" s="36" customFormat="1" x14ac:dyDescent="0.25">
      <c r="A292" s="68"/>
      <c r="B292" s="32"/>
      <c r="C292" s="32" t="s">
        <v>93</v>
      </c>
      <c r="D292" s="33"/>
      <c r="E292" s="69" t="s">
        <v>94</v>
      </c>
      <c r="F292" s="35">
        <f>G292+H292</f>
        <v>4000</v>
      </c>
      <c r="G292" s="35">
        <f t="shared" si="33"/>
        <v>4000</v>
      </c>
      <c r="H292" s="35">
        <f t="shared" si="33"/>
        <v>0</v>
      </c>
      <c r="I292" s="35">
        <f t="shared" si="33"/>
        <v>0</v>
      </c>
      <c r="J292" s="35">
        <f t="shared" si="33"/>
        <v>4000</v>
      </c>
    </row>
    <row r="293" spans="1:11" x14ac:dyDescent="0.25">
      <c r="A293" s="55"/>
      <c r="B293" s="58"/>
      <c r="C293" s="37" t="s">
        <v>93</v>
      </c>
      <c r="D293" s="38">
        <v>4300</v>
      </c>
      <c r="E293" s="39" t="s">
        <v>38</v>
      </c>
      <c r="F293" s="40">
        <f>G293+H293</f>
        <v>4000</v>
      </c>
      <c r="G293" s="40">
        <f>G295</f>
        <v>4000</v>
      </c>
      <c r="H293" s="40">
        <f>H295</f>
        <v>0</v>
      </c>
      <c r="I293" s="40">
        <f>I295</f>
        <v>0</v>
      </c>
      <c r="J293" s="40">
        <f>J295</f>
        <v>4000</v>
      </c>
      <c r="K293" s="182"/>
    </row>
    <row r="294" spans="1:11" x14ac:dyDescent="0.25">
      <c r="A294" s="26"/>
      <c r="B294" s="58"/>
      <c r="C294" s="58"/>
      <c r="D294" s="38"/>
      <c r="E294" s="42" t="s">
        <v>19</v>
      </c>
      <c r="F294" s="40"/>
      <c r="G294" s="40"/>
      <c r="H294" s="40"/>
      <c r="I294" s="40"/>
      <c r="J294" s="40"/>
    </row>
    <row r="295" spans="1:11" x14ac:dyDescent="0.25">
      <c r="A295" s="26"/>
      <c r="B295" s="58"/>
      <c r="C295" s="58"/>
      <c r="D295" s="38"/>
      <c r="E295" s="42" t="s">
        <v>140</v>
      </c>
      <c r="F295" s="40">
        <f>H295+G295</f>
        <v>4000</v>
      </c>
      <c r="G295" s="40">
        <v>4000</v>
      </c>
      <c r="H295" s="40"/>
      <c r="I295" s="40"/>
      <c r="J295" s="40">
        <f>F295+I295</f>
        <v>4000</v>
      </c>
    </row>
    <row r="296" spans="1:11" s="25" customFormat="1" x14ac:dyDescent="0.25">
      <c r="A296" s="26"/>
      <c r="B296" s="27" t="s">
        <v>141</v>
      </c>
      <c r="C296" s="14"/>
      <c r="D296" s="15"/>
      <c r="E296" s="56" t="s">
        <v>15</v>
      </c>
      <c r="F296" s="29">
        <f>G296+H296</f>
        <v>6000</v>
      </c>
      <c r="G296" s="29">
        <f t="shared" ref="G296:J297" si="34">G297</f>
        <v>6000</v>
      </c>
      <c r="H296" s="29">
        <f t="shared" si="34"/>
        <v>0</v>
      </c>
      <c r="I296" s="29">
        <f t="shared" si="34"/>
        <v>0</v>
      </c>
      <c r="J296" s="29">
        <f t="shared" si="34"/>
        <v>6000</v>
      </c>
    </row>
    <row r="297" spans="1:11" s="36" customFormat="1" x14ac:dyDescent="0.25">
      <c r="A297" s="30"/>
      <c r="B297" s="32"/>
      <c r="C297" s="32" t="s">
        <v>16</v>
      </c>
      <c r="D297" s="33"/>
      <c r="E297" s="54" t="s">
        <v>17</v>
      </c>
      <c r="F297" s="35">
        <f>G297+H297</f>
        <v>6000</v>
      </c>
      <c r="G297" s="35">
        <f t="shared" si="34"/>
        <v>6000</v>
      </c>
      <c r="H297" s="35">
        <f t="shared" si="34"/>
        <v>0</v>
      </c>
      <c r="I297" s="35">
        <f t="shared" si="34"/>
        <v>0</v>
      </c>
      <c r="J297" s="35">
        <f t="shared" si="34"/>
        <v>6000</v>
      </c>
    </row>
    <row r="298" spans="1:11" x14ac:dyDescent="0.25">
      <c r="A298" s="26"/>
      <c r="B298" s="58"/>
      <c r="C298" s="50" t="s">
        <v>16</v>
      </c>
      <c r="D298" s="38">
        <v>4210</v>
      </c>
      <c r="E298" s="39" t="s">
        <v>18</v>
      </c>
      <c r="F298" s="40">
        <f>G298+H298</f>
        <v>6000</v>
      </c>
      <c r="G298" s="40">
        <f>G300+G301</f>
        <v>6000</v>
      </c>
      <c r="H298" s="40">
        <f>H300+H301</f>
        <v>0</v>
      </c>
      <c r="I298" s="40">
        <f>I300</f>
        <v>0</v>
      </c>
      <c r="J298" s="40">
        <f>J300+J301</f>
        <v>6000</v>
      </c>
      <c r="K298" s="182"/>
    </row>
    <row r="299" spans="1:11" x14ac:dyDescent="0.25">
      <c r="A299" s="26"/>
      <c r="B299" s="58"/>
      <c r="C299" s="58"/>
      <c r="D299" s="38"/>
      <c r="E299" s="42" t="s">
        <v>19</v>
      </c>
      <c r="F299" s="40"/>
      <c r="G299" s="40"/>
      <c r="H299" s="40"/>
      <c r="I299" s="40"/>
      <c r="J299" s="40"/>
    </row>
    <row r="300" spans="1:11" x14ac:dyDescent="0.25">
      <c r="A300" s="26"/>
      <c r="B300" s="58"/>
      <c r="C300" s="58"/>
      <c r="D300" s="38"/>
      <c r="E300" s="42" t="s">
        <v>142</v>
      </c>
      <c r="F300" s="40">
        <f>G300+H300</f>
        <v>1000</v>
      </c>
      <c r="G300" s="40">
        <v>1000</v>
      </c>
      <c r="H300" s="40"/>
      <c r="I300" s="40"/>
      <c r="J300" s="40">
        <f>F300+I300</f>
        <v>1000</v>
      </c>
    </row>
    <row r="301" spans="1:11" ht="30" x14ac:dyDescent="0.25">
      <c r="A301" s="26"/>
      <c r="B301" s="77"/>
      <c r="C301" s="77"/>
      <c r="D301" s="78"/>
      <c r="E301" s="48" t="s">
        <v>143</v>
      </c>
      <c r="F301" s="49">
        <f>G301+H301</f>
        <v>5000</v>
      </c>
      <c r="G301" s="49">
        <v>5000</v>
      </c>
      <c r="H301" s="49"/>
      <c r="I301" s="49"/>
      <c r="J301" s="49">
        <f>F301+I301</f>
        <v>5000</v>
      </c>
    </row>
    <row r="302" spans="1:11" x14ac:dyDescent="0.25">
      <c r="A302" s="26"/>
      <c r="B302" s="14" t="s">
        <v>21</v>
      </c>
      <c r="C302" s="14"/>
      <c r="D302" s="15"/>
      <c r="E302" s="28" t="s">
        <v>22</v>
      </c>
      <c r="F302" s="29">
        <f>G302+H302</f>
        <v>2500</v>
      </c>
      <c r="G302" s="29">
        <f t="shared" ref="G302:J303" si="35">G303</f>
        <v>2500</v>
      </c>
      <c r="H302" s="29">
        <f t="shared" si="35"/>
        <v>0</v>
      </c>
      <c r="I302" s="29">
        <f t="shared" si="35"/>
        <v>0</v>
      </c>
      <c r="J302" s="29">
        <f t="shared" si="35"/>
        <v>2500</v>
      </c>
    </row>
    <row r="303" spans="1:11" x14ac:dyDescent="0.25">
      <c r="A303" s="26"/>
      <c r="B303" s="32"/>
      <c r="C303" s="32" t="s">
        <v>23</v>
      </c>
      <c r="D303" s="33"/>
      <c r="E303" s="54" t="s">
        <v>24</v>
      </c>
      <c r="F303" s="35">
        <f>G303+H303</f>
        <v>2500</v>
      </c>
      <c r="G303" s="35">
        <f t="shared" si="35"/>
        <v>2500</v>
      </c>
      <c r="H303" s="35">
        <f t="shared" si="35"/>
        <v>0</v>
      </c>
      <c r="I303" s="35">
        <f t="shared" si="35"/>
        <v>0</v>
      </c>
      <c r="J303" s="35">
        <f t="shared" si="35"/>
        <v>2500</v>
      </c>
    </row>
    <row r="304" spans="1:11" x14ac:dyDescent="0.25">
      <c r="A304" s="26"/>
      <c r="B304" s="58"/>
      <c r="C304" s="31" t="s">
        <v>23</v>
      </c>
      <c r="D304" s="38">
        <v>4240</v>
      </c>
      <c r="E304" s="42" t="s">
        <v>57</v>
      </c>
      <c r="F304" s="40">
        <f>G304+H304</f>
        <v>2500</v>
      </c>
      <c r="G304" s="40">
        <f>G306</f>
        <v>2500</v>
      </c>
      <c r="H304" s="40">
        <f>H306</f>
        <v>0</v>
      </c>
      <c r="I304" s="40">
        <f>I306</f>
        <v>0</v>
      </c>
      <c r="J304" s="40">
        <f>J306</f>
        <v>2500</v>
      </c>
      <c r="K304" s="182"/>
    </row>
    <row r="305" spans="1:11" x14ac:dyDescent="0.25">
      <c r="A305" s="26"/>
      <c r="B305" s="58"/>
      <c r="C305" s="32"/>
      <c r="D305" s="33"/>
      <c r="E305" s="42" t="s">
        <v>19</v>
      </c>
      <c r="F305" s="35"/>
      <c r="G305" s="35"/>
      <c r="H305" s="35"/>
      <c r="I305" s="35"/>
      <c r="J305" s="35"/>
    </row>
    <row r="306" spans="1:11" x14ac:dyDescent="0.25">
      <c r="A306" s="26"/>
      <c r="B306" s="58"/>
      <c r="C306" s="32"/>
      <c r="D306" s="33"/>
      <c r="E306" s="42" t="s">
        <v>144</v>
      </c>
      <c r="F306" s="40">
        <f>G306+H306</f>
        <v>2500</v>
      </c>
      <c r="G306" s="40">
        <v>2500</v>
      </c>
      <c r="H306" s="40"/>
      <c r="I306" s="40"/>
      <c r="J306" s="40">
        <f>F306+I306</f>
        <v>2500</v>
      </c>
    </row>
    <row r="307" spans="1:11" x14ac:dyDescent="0.25">
      <c r="A307" s="26"/>
      <c r="B307" s="14">
        <v>921</v>
      </c>
      <c r="C307" s="14"/>
      <c r="D307" s="15"/>
      <c r="E307" s="56" t="s">
        <v>41</v>
      </c>
      <c r="F307" s="29">
        <f>H307+G307</f>
        <v>43071.06</v>
      </c>
      <c r="G307" s="29">
        <f>G308</f>
        <v>43071.06</v>
      </c>
      <c r="H307" s="29">
        <f>H308</f>
        <v>0</v>
      </c>
      <c r="I307" s="29">
        <f>I308</f>
        <v>0</v>
      </c>
      <c r="J307" s="29">
        <f>J308</f>
        <v>43071.06</v>
      </c>
    </row>
    <row r="308" spans="1:11" x14ac:dyDescent="0.25">
      <c r="A308" s="26"/>
      <c r="B308" s="32"/>
      <c r="C308" s="32" t="s">
        <v>42</v>
      </c>
      <c r="D308" s="33"/>
      <c r="E308" s="54" t="s">
        <v>24</v>
      </c>
      <c r="F308" s="35">
        <f>H308+G308</f>
        <v>43071.06</v>
      </c>
      <c r="G308" s="35">
        <f>G315+G309+G312</f>
        <v>43071.06</v>
      </c>
      <c r="H308" s="35">
        <f t="shared" ref="H308:I308" si="36">H315+H309+H312</f>
        <v>0</v>
      </c>
      <c r="I308" s="35">
        <f t="shared" si="36"/>
        <v>0</v>
      </c>
      <c r="J308" s="35">
        <f>F308+I308</f>
        <v>43071.06</v>
      </c>
    </row>
    <row r="309" spans="1:11" x14ac:dyDescent="0.25">
      <c r="A309" s="26"/>
      <c r="B309" s="32"/>
      <c r="C309" s="58" t="s">
        <v>42</v>
      </c>
      <c r="D309" s="38">
        <v>4210</v>
      </c>
      <c r="E309" s="39" t="s">
        <v>18</v>
      </c>
      <c r="F309" s="35">
        <f>F311</f>
        <v>0</v>
      </c>
      <c r="G309" s="35">
        <f t="shared" ref="G309:I309" si="37">G311</f>
        <v>0</v>
      </c>
      <c r="H309" s="35">
        <f t="shared" si="37"/>
        <v>0</v>
      </c>
      <c r="I309" s="35">
        <f t="shared" si="37"/>
        <v>1000</v>
      </c>
      <c r="J309" s="35">
        <f>F309+I309</f>
        <v>1000</v>
      </c>
    </row>
    <row r="310" spans="1:11" x14ac:dyDescent="0.25">
      <c r="A310" s="26"/>
      <c r="B310" s="32"/>
      <c r="C310" s="32"/>
      <c r="D310" s="38"/>
      <c r="E310" s="42" t="s">
        <v>19</v>
      </c>
      <c r="F310" s="35"/>
      <c r="G310" s="35"/>
      <c r="H310" s="35"/>
      <c r="I310" s="35"/>
      <c r="J310" s="35"/>
    </row>
    <row r="311" spans="1:11" ht="38.25" customHeight="1" x14ac:dyDescent="0.25">
      <c r="A311" s="26"/>
      <c r="B311" s="32"/>
      <c r="C311" s="32"/>
      <c r="D311" s="38"/>
      <c r="E311" s="42" t="s">
        <v>368</v>
      </c>
      <c r="F311" s="35">
        <f>G311+H311</f>
        <v>0</v>
      </c>
      <c r="G311" s="35"/>
      <c r="H311" s="35"/>
      <c r="I311" s="35">
        <v>1000</v>
      </c>
      <c r="J311" s="35">
        <f>F311+I311</f>
        <v>1000</v>
      </c>
    </row>
    <row r="312" spans="1:11" x14ac:dyDescent="0.25">
      <c r="A312" s="26"/>
      <c r="B312" s="32"/>
      <c r="C312" s="58" t="s">
        <v>42</v>
      </c>
      <c r="D312" s="33">
        <v>4220</v>
      </c>
      <c r="E312" s="39" t="s">
        <v>44</v>
      </c>
      <c r="F312" s="35">
        <f>F314</f>
        <v>0</v>
      </c>
      <c r="G312" s="35">
        <f>G314</f>
        <v>0</v>
      </c>
      <c r="H312" s="35">
        <f t="shared" ref="H312:I312" si="38">H314</f>
        <v>0</v>
      </c>
      <c r="I312" s="35">
        <f t="shared" si="38"/>
        <v>2000</v>
      </c>
      <c r="J312" s="35">
        <f>F312+I312</f>
        <v>2000</v>
      </c>
    </row>
    <row r="313" spans="1:11" x14ac:dyDescent="0.25">
      <c r="A313" s="26"/>
      <c r="B313" s="32"/>
      <c r="C313" s="32"/>
      <c r="D313" s="33"/>
      <c r="E313" s="42" t="s">
        <v>19</v>
      </c>
      <c r="F313" s="35"/>
      <c r="G313" s="35"/>
      <c r="H313" s="35"/>
      <c r="I313" s="35"/>
      <c r="J313" s="35"/>
    </row>
    <row r="314" spans="1:11" ht="30" x14ac:dyDescent="0.25">
      <c r="A314" s="26"/>
      <c r="B314" s="32"/>
      <c r="C314" s="32"/>
      <c r="D314" s="33"/>
      <c r="E314" s="42" t="s">
        <v>367</v>
      </c>
      <c r="F314" s="35">
        <f>G314+H314</f>
        <v>0</v>
      </c>
      <c r="G314" s="35"/>
      <c r="H314" s="35"/>
      <c r="I314" s="35">
        <v>2000</v>
      </c>
      <c r="J314" s="35">
        <f>F314+I314</f>
        <v>2000</v>
      </c>
    </row>
    <row r="315" spans="1:11" x14ac:dyDescent="0.25">
      <c r="A315" s="55"/>
      <c r="B315" s="58"/>
      <c r="C315" s="37" t="s">
        <v>42</v>
      </c>
      <c r="D315" s="38">
        <v>4300</v>
      </c>
      <c r="E315" s="39" t="s">
        <v>38</v>
      </c>
      <c r="F315" s="40">
        <f>H315+G315</f>
        <v>43071.06</v>
      </c>
      <c r="G315" s="40">
        <f>SUM(G317:G319)</f>
        <v>43071.06</v>
      </c>
      <c r="H315" s="40">
        <f>SUM(H317:H319)</f>
        <v>0</v>
      </c>
      <c r="I315" s="40">
        <f>SUM(I317:I319)</f>
        <v>-3000</v>
      </c>
      <c r="J315" s="40">
        <f>SUM(J317:J319)</f>
        <v>40071.06</v>
      </c>
      <c r="K315" s="182"/>
    </row>
    <row r="316" spans="1:11" x14ac:dyDescent="0.25">
      <c r="A316" s="68"/>
      <c r="B316" s="58"/>
      <c r="C316" s="58"/>
      <c r="D316" s="38"/>
      <c r="E316" s="42" t="s">
        <v>19</v>
      </c>
      <c r="F316" s="40"/>
      <c r="G316" s="40"/>
      <c r="H316" s="40"/>
      <c r="I316" s="40">
        <f>H316</f>
        <v>0</v>
      </c>
      <c r="J316" s="40">
        <f>I316</f>
        <v>0</v>
      </c>
    </row>
    <row r="317" spans="1:11" s="59" customFormat="1" ht="21" customHeight="1" x14ac:dyDescent="0.25">
      <c r="A317" s="68"/>
      <c r="B317" s="58"/>
      <c r="C317" s="58"/>
      <c r="D317" s="38"/>
      <c r="E317" s="42" t="s">
        <v>145</v>
      </c>
      <c r="F317" s="40">
        <f>G317+H317</f>
        <v>3000</v>
      </c>
      <c r="G317" s="40">
        <v>3000</v>
      </c>
      <c r="H317" s="40"/>
      <c r="I317" s="40">
        <v>-3000</v>
      </c>
      <c r="J317" s="40">
        <f>F317+I317</f>
        <v>0</v>
      </c>
    </row>
    <row r="318" spans="1:11" ht="30" x14ac:dyDescent="0.25">
      <c r="A318" s="26"/>
      <c r="B318" s="83"/>
      <c r="C318" s="83"/>
      <c r="D318" s="38"/>
      <c r="E318" s="42" t="s">
        <v>146</v>
      </c>
      <c r="F318" s="40">
        <f>H318+G318</f>
        <v>12000</v>
      </c>
      <c r="G318" s="40">
        <v>12000</v>
      </c>
      <c r="H318" s="40"/>
      <c r="I318" s="40"/>
      <c r="J318" s="40">
        <f>F318+I318</f>
        <v>12000</v>
      </c>
    </row>
    <row r="319" spans="1:11" s="59" customFormat="1" x14ac:dyDescent="0.25">
      <c r="A319" s="26"/>
      <c r="B319" s="83"/>
      <c r="C319" s="83"/>
      <c r="D319" s="38"/>
      <c r="E319" s="42" t="s">
        <v>147</v>
      </c>
      <c r="F319" s="40">
        <f>H319+G319</f>
        <v>28071.06</v>
      </c>
      <c r="G319" s="40">
        <v>28071.06</v>
      </c>
      <c r="H319" s="40"/>
      <c r="I319" s="49">
        <v>0</v>
      </c>
      <c r="J319" s="40">
        <f>F319+I319</f>
        <v>28071.06</v>
      </c>
    </row>
    <row r="320" spans="1:11" s="25" customFormat="1" x14ac:dyDescent="0.25">
      <c r="A320" s="26"/>
      <c r="B320" s="14" t="s">
        <v>45</v>
      </c>
      <c r="C320" s="14"/>
      <c r="D320" s="15"/>
      <c r="E320" s="56" t="s">
        <v>46</v>
      </c>
      <c r="F320" s="29">
        <f>G320+H320</f>
        <v>4000</v>
      </c>
      <c r="G320" s="29">
        <f t="shared" ref="G320:J321" si="39">G321</f>
        <v>4000</v>
      </c>
      <c r="H320" s="29">
        <f t="shared" si="39"/>
        <v>0</v>
      </c>
      <c r="I320" s="29">
        <f t="shared" si="39"/>
        <v>0</v>
      </c>
      <c r="J320" s="29">
        <f t="shared" si="39"/>
        <v>4000</v>
      </c>
    </row>
    <row r="321" spans="1:11" s="36" customFormat="1" x14ac:dyDescent="0.25">
      <c r="A321" s="68"/>
      <c r="B321" s="32"/>
      <c r="C321" s="32" t="s">
        <v>47</v>
      </c>
      <c r="D321" s="33"/>
      <c r="E321" s="54" t="s">
        <v>24</v>
      </c>
      <c r="F321" s="35">
        <f>G321+H321</f>
        <v>4000</v>
      </c>
      <c r="G321" s="35">
        <f t="shared" si="39"/>
        <v>4000</v>
      </c>
      <c r="H321" s="35">
        <f t="shared" si="39"/>
        <v>0</v>
      </c>
      <c r="I321" s="35">
        <f t="shared" si="39"/>
        <v>0</v>
      </c>
      <c r="J321" s="35">
        <f t="shared" si="39"/>
        <v>4000</v>
      </c>
    </row>
    <row r="322" spans="1:11" x14ac:dyDescent="0.25">
      <c r="A322" s="26"/>
      <c r="B322" s="83"/>
      <c r="C322" s="50" t="s">
        <v>47</v>
      </c>
      <c r="D322" s="38">
        <v>4210</v>
      </c>
      <c r="E322" s="39" t="s">
        <v>18</v>
      </c>
      <c r="F322" s="40">
        <f>G322+H322</f>
        <v>4000</v>
      </c>
      <c r="G322" s="40">
        <f>G324</f>
        <v>4000</v>
      </c>
      <c r="H322" s="40">
        <f>H324</f>
        <v>0</v>
      </c>
      <c r="I322" s="40">
        <f>I324</f>
        <v>0</v>
      </c>
      <c r="J322" s="40">
        <f>J324</f>
        <v>4000</v>
      </c>
      <c r="K322" s="182"/>
    </row>
    <row r="323" spans="1:11" x14ac:dyDescent="0.25">
      <c r="A323" s="26"/>
      <c r="B323" s="83"/>
      <c r="C323" s="83"/>
      <c r="D323" s="38"/>
      <c r="E323" s="42" t="s">
        <v>19</v>
      </c>
      <c r="F323" s="40"/>
      <c r="G323" s="40"/>
      <c r="H323" s="40"/>
      <c r="I323" s="40"/>
      <c r="J323" s="40"/>
    </row>
    <row r="324" spans="1:11" s="59" customFormat="1" ht="30" x14ac:dyDescent="0.25">
      <c r="A324" s="26"/>
      <c r="B324" s="83"/>
      <c r="C324" s="83"/>
      <c r="D324" s="38"/>
      <c r="E324" s="42" t="s">
        <v>148</v>
      </c>
      <c r="F324" s="40">
        <f>G324+H324</f>
        <v>4000</v>
      </c>
      <c r="G324" s="40">
        <v>4000</v>
      </c>
      <c r="H324" s="40"/>
      <c r="I324" s="40"/>
      <c r="J324" s="40">
        <f>F324+I324</f>
        <v>4000</v>
      </c>
    </row>
    <row r="325" spans="1:11" x14ac:dyDescent="0.25">
      <c r="A325" s="23">
        <v>8</v>
      </c>
      <c r="B325" s="186" t="s">
        <v>149</v>
      </c>
      <c r="C325" s="186"/>
      <c r="D325" s="186"/>
      <c r="E325" s="186"/>
      <c r="F325" s="66">
        <f>G325+H325</f>
        <v>34488.51</v>
      </c>
      <c r="G325" s="66">
        <f>G342+G362+G331+G337+G326</f>
        <v>34488.51</v>
      </c>
      <c r="H325" s="66">
        <f>H342+H362+H331+H326+H337</f>
        <v>0</v>
      </c>
      <c r="I325" s="66">
        <f>I342+I362+I331+I326+I337</f>
        <v>0</v>
      </c>
      <c r="J325" s="66">
        <f>J342+J362+J331+J326+J337</f>
        <v>34488.51</v>
      </c>
    </row>
    <row r="326" spans="1:11" x14ac:dyDescent="0.25">
      <c r="A326" s="26"/>
      <c r="B326" s="13">
        <v>750</v>
      </c>
      <c r="C326" s="13"/>
      <c r="D326" s="13"/>
      <c r="E326" s="67" t="s">
        <v>92</v>
      </c>
      <c r="F326" s="29">
        <f t="shared" ref="F326:J327" si="40">F327</f>
        <v>5000</v>
      </c>
      <c r="G326" s="29">
        <f t="shared" si="40"/>
        <v>5000</v>
      </c>
      <c r="H326" s="29">
        <f t="shared" si="40"/>
        <v>0</v>
      </c>
      <c r="I326" s="29">
        <f t="shared" si="40"/>
        <v>0</v>
      </c>
      <c r="J326" s="29">
        <f t="shared" si="40"/>
        <v>5000</v>
      </c>
    </row>
    <row r="327" spans="1:11" x14ac:dyDescent="0.25">
      <c r="A327" s="55"/>
      <c r="B327" s="55"/>
      <c r="C327" s="55">
        <v>75095</v>
      </c>
      <c r="D327" s="55"/>
      <c r="E327" s="71" t="s">
        <v>24</v>
      </c>
      <c r="F327" s="40">
        <f t="shared" si="40"/>
        <v>5000</v>
      </c>
      <c r="G327" s="40">
        <f t="shared" si="40"/>
        <v>5000</v>
      </c>
      <c r="H327" s="40">
        <f t="shared" si="40"/>
        <v>0</v>
      </c>
      <c r="I327" s="40">
        <f t="shared" si="40"/>
        <v>0</v>
      </c>
      <c r="J327" s="40">
        <f t="shared" si="40"/>
        <v>5000</v>
      </c>
    </row>
    <row r="328" spans="1:11" x14ac:dyDescent="0.25">
      <c r="A328" s="55"/>
      <c r="B328" s="55"/>
      <c r="C328" s="70">
        <v>75095</v>
      </c>
      <c r="D328" s="55">
        <v>4210</v>
      </c>
      <c r="E328" s="71" t="s">
        <v>18</v>
      </c>
      <c r="F328" s="40">
        <f>F330</f>
        <v>5000</v>
      </c>
      <c r="G328" s="40">
        <f>G330</f>
        <v>5000</v>
      </c>
      <c r="H328" s="40">
        <f>H330</f>
        <v>0</v>
      </c>
      <c r="I328" s="40">
        <f>I330</f>
        <v>0</v>
      </c>
      <c r="J328" s="40">
        <f>J330</f>
        <v>5000</v>
      </c>
      <c r="K328" s="182"/>
    </row>
    <row r="329" spans="1:11" x14ac:dyDescent="0.25">
      <c r="A329" s="55"/>
      <c r="B329" s="55"/>
      <c r="C329" s="55"/>
      <c r="D329" s="55"/>
      <c r="E329" s="71" t="s">
        <v>19</v>
      </c>
      <c r="F329" s="40"/>
      <c r="G329" s="40"/>
      <c r="H329" s="40"/>
      <c r="J329" s="40"/>
    </row>
    <row r="330" spans="1:11" x14ac:dyDescent="0.25">
      <c r="A330" s="55"/>
      <c r="B330" s="104"/>
      <c r="C330" s="104"/>
      <c r="D330" s="104"/>
      <c r="E330" s="105" t="s">
        <v>150</v>
      </c>
      <c r="F330" s="49">
        <f>G330+H330</f>
        <v>5000</v>
      </c>
      <c r="G330" s="49">
        <v>5000</v>
      </c>
      <c r="H330" s="49">
        <v>0</v>
      </c>
      <c r="I330" s="49">
        <v>0</v>
      </c>
      <c r="J330" s="49">
        <f>I330+F330</f>
        <v>5000</v>
      </c>
    </row>
    <row r="331" spans="1:11" s="25" customFormat="1" x14ac:dyDescent="0.25">
      <c r="A331" s="26"/>
      <c r="B331" s="27" t="s">
        <v>141</v>
      </c>
      <c r="C331" s="14"/>
      <c r="D331" s="15"/>
      <c r="E331" s="56" t="s">
        <v>15</v>
      </c>
      <c r="F331" s="29">
        <f>G331+H331</f>
        <v>4000</v>
      </c>
      <c r="G331" s="29">
        <f t="shared" ref="G331:J332" si="41">G332</f>
        <v>4000</v>
      </c>
      <c r="H331" s="29">
        <f t="shared" si="41"/>
        <v>0</v>
      </c>
      <c r="I331" s="29">
        <f t="shared" si="41"/>
        <v>0</v>
      </c>
      <c r="J331" s="29">
        <f t="shared" si="41"/>
        <v>4000</v>
      </c>
    </row>
    <row r="332" spans="1:11" s="36" customFormat="1" x14ac:dyDescent="0.25">
      <c r="A332" s="30"/>
      <c r="B332" s="32"/>
      <c r="C332" s="32" t="s">
        <v>16</v>
      </c>
      <c r="D332" s="33"/>
      <c r="E332" s="54" t="s">
        <v>17</v>
      </c>
      <c r="F332" s="35">
        <f>G332+H332</f>
        <v>4000</v>
      </c>
      <c r="G332" s="35">
        <f t="shared" si="41"/>
        <v>4000</v>
      </c>
      <c r="H332" s="35">
        <f t="shared" si="41"/>
        <v>0</v>
      </c>
      <c r="I332" s="35">
        <f t="shared" si="41"/>
        <v>0</v>
      </c>
      <c r="J332" s="35">
        <f t="shared" si="41"/>
        <v>4000</v>
      </c>
    </row>
    <row r="333" spans="1:11" ht="18" customHeight="1" x14ac:dyDescent="0.25">
      <c r="A333" s="26"/>
      <c r="B333" s="58"/>
      <c r="C333" s="50" t="s">
        <v>16</v>
      </c>
      <c r="D333" s="38">
        <v>4210</v>
      </c>
      <c r="E333" s="39" t="s">
        <v>18</v>
      </c>
      <c r="F333" s="40">
        <f>G333+H333</f>
        <v>4000</v>
      </c>
      <c r="G333" s="40">
        <f>SUM(G335:G336)</f>
        <v>4000</v>
      </c>
      <c r="H333" s="40">
        <f>H336</f>
        <v>0</v>
      </c>
      <c r="I333" s="40">
        <f>I336</f>
        <v>0</v>
      </c>
      <c r="J333" s="40">
        <f>J335+J336</f>
        <v>4000</v>
      </c>
      <c r="K333" s="182"/>
    </row>
    <row r="334" spans="1:11" x14ac:dyDescent="0.25">
      <c r="A334" s="26"/>
      <c r="B334" s="58"/>
      <c r="C334" s="58"/>
      <c r="D334" s="38"/>
      <c r="E334" s="42" t="s">
        <v>19</v>
      </c>
      <c r="F334" s="40"/>
      <c r="G334" s="40"/>
      <c r="H334" s="40"/>
      <c r="I334" s="40"/>
      <c r="J334" s="40"/>
    </row>
    <row r="335" spans="1:11" ht="19.5" customHeight="1" x14ac:dyDescent="0.25">
      <c r="A335" s="26"/>
      <c r="B335" s="58"/>
      <c r="C335" s="58"/>
      <c r="D335" s="38"/>
      <c r="E335" s="42" t="s">
        <v>151</v>
      </c>
      <c r="F335" s="40">
        <f>G335+H335</f>
        <v>2000</v>
      </c>
      <c r="G335" s="40">
        <v>2000</v>
      </c>
      <c r="H335" s="40"/>
      <c r="I335" s="40"/>
      <c r="J335" s="40">
        <f>F335+I335</f>
        <v>2000</v>
      </c>
    </row>
    <row r="336" spans="1:11" ht="60" x14ac:dyDescent="0.25">
      <c r="A336" s="26"/>
      <c r="B336" s="77"/>
      <c r="C336" s="77"/>
      <c r="D336" s="78"/>
      <c r="E336" s="48" t="s">
        <v>152</v>
      </c>
      <c r="F336" s="49">
        <f>G336+H336</f>
        <v>2000</v>
      </c>
      <c r="G336" s="49">
        <v>2000</v>
      </c>
      <c r="H336" s="49"/>
      <c r="I336" s="49"/>
      <c r="J336" s="49">
        <f>F336+I336</f>
        <v>2000</v>
      </c>
    </row>
    <row r="337" spans="1:11" s="25" customFormat="1" x14ac:dyDescent="0.25">
      <c r="A337" s="26"/>
      <c r="B337" s="14" t="s">
        <v>98</v>
      </c>
      <c r="C337" s="14"/>
      <c r="D337" s="15"/>
      <c r="E337" s="28" t="s">
        <v>72</v>
      </c>
      <c r="F337" s="29">
        <f>G337+H337</f>
        <v>0</v>
      </c>
      <c r="G337" s="29">
        <f t="shared" ref="G337:J338" si="42">G338</f>
        <v>0</v>
      </c>
      <c r="H337" s="29">
        <f t="shared" si="42"/>
        <v>0</v>
      </c>
      <c r="I337" s="29">
        <f t="shared" si="42"/>
        <v>0</v>
      </c>
      <c r="J337" s="29">
        <f t="shared" si="42"/>
        <v>0</v>
      </c>
    </row>
    <row r="338" spans="1:11" s="36" customFormat="1" x14ac:dyDescent="0.25">
      <c r="A338" s="68"/>
      <c r="B338" s="32"/>
      <c r="C338" s="32" t="s">
        <v>73</v>
      </c>
      <c r="D338" s="33"/>
      <c r="E338" s="54" t="s">
        <v>24</v>
      </c>
      <c r="F338" s="35">
        <f>G338+H338</f>
        <v>0</v>
      </c>
      <c r="G338" s="35">
        <f t="shared" si="42"/>
        <v>0</v>
      </c>
      <c r="H338" s="35">
        <f t="shared" si="42"/>
        <v>0</v>
      </c>
      <c r="I338" s="35">
        <f t="shared" si="42"/>
        <v>0</v>
      </c>
      <c r="J338" s="35">
        <f t="shared" si="42"/>
        <v>0</v>
      </c>
    </row>
    <row r="339" spans="1:11" x14ac:dyDescent="0.25">
      <c r="A339" s="55"/>
      <c r="B339" s="58"/>
      <c r="C339" s="50" t="s">
        <v>73</v>
      </c>
      <c r="D339" s="38">
        <v>4210</v>
      </c>
      <c r="E339" s="39" t="s">
        <v>18</v>
      </c>
      <c r="F339" s="40">
        <f>G339+H339</f>
        <v>0</v>
      </c>
      <c r="G339" s="40">
        <f>G341</f>
        <v>0</v>
      </c>
      <c r="H339" s="40">
        <f>H341</f>
        <v>0</v>
      </c>
      <c r="I339" s="40">
        <f>I341</f>
        <v>0</v>
      </c>
      <c r="J339" s="40">
        <f>J341</f>
        <v>0</v>
      </c>
      <c r="K339" s="182"/>
    </row>
    <row r="340" spans="1:11" x14ac:dyDescent="0.25">
      <c r="A340" s="55"/>
      <c r="B340" s="58"/>
      <c r="C340" s="58"/>
      <c r="D340" s="38"/>
      <c r="E340" s="42" t="s">
        <v>19</v>
      </c>
      <c r="F340" s="40"/>
      <c r="G340" s="40"/>
      <c r="H340" s="40"/>
      <c r="I340" s="40"/>
      <c r="J340" s="40"/>
    </row>
    <row r="341" spans="1:11" x14ac:dyDescent="0.25">
      <c r="A341" s="55"/>
      <c r="B341" s="77"/>
      <c r="C341" s="77"/>
      <c r="D341" s="78"/>
      <c r="E341" s="48" t="s">
        <v>153</v>
      </c>
      <c r="F341" s="49">
        <f>G341+H341</f>
        <v>0</v>
      </c>
      <c r="G341" s="49">
        <v>0</v>
      </c>
      <c r="H341" s="49"/>
      <c r="I341" s="49">
        <v>0</v>
      </c>
      <c r="J341" s="49">
        <f>F341+I341</f>
        <v>0</v>
      </c>
    </row>
    <row r="342" spans="1:11" x14ac:dyDescent="0.25">
      <c r="A342" s="26"/>
      <c r="B342" s="14">
        <v>921</v>
      </c>
      <c r="C342" s="14"/>
      <c r="D342" s="15"/>
      <c r="E342" s="56" t="s">
        <v>41</v>
      </c>
      <c r="F342" s="29">
        <f>G342+H342</f>
        <v>22488.510000000002</v>
      </c>
      <c r="G342" s="29">
        <f>G343</f>
        <v>22488.510000000002</v>
      </c>
      <c r="H342" s="29">
        <f>H343</f>
        <v>0</v>
      </c>
      <c r="I342" s="29">
        <f>I343</f>
        <v>0</v>
      </c>
      <c r="J342" s="29">
        <f>J343</f>
        <v>22488.510000000002</v>
      </c>
    </row>
    <row r="343" spans="1:11" ht="15" customHeight="1" x14ac:dyDescent="0.25">
      <c r="A343" s="26"/>
      <c r="B343" s="32"/>
      <c r="C343" s="32" t="s">
        <v>42</v>
      </c>
      <c r="D343" s="33"/>
      <c r="E343" s="54" t="s">
        <v>24</v>
      </c>
      <c r="F343" s="35">
        <f>G343+H343+F354</f>
        <v>22988.510000000002</v>
      </c>
      <c r="G343" s="35">
        <f>G344+G354+G357</f>
        <v>22488.510000000002</v>
      </c>
      <c r="H343" s="35">
        <f>H344+H354+H357</f>
        <v>0</v>
      </c>
      <c r="I343" s="35">
        <f>I344+I354+I357</f>
        <v>0</v>
      </c>
      <c r="J343" s="35">
        <f>J344+J354+J357</f>
        <v>22488.510000000002</v>
      </c>
      <c r="K343" s="106"/>
    </row>
    <row r="344" spans="1:11" ht="15" customHeight="1" x14ac:dyDescent="0.25">
      <c r="A344" s="26"/>
      <c r="B344" s="58"/>
      <c r="C344" s="37" t="s">
        <v>42</v>
      </c>
      <c r="D344" s="38">
        <v>4210</v>
      </c>
      <c r="E344" s="39" t="s">
        <v>18</v>
      </c>
      <c r="F344" s="40">
        <f>G344+H344</f>
        <v>15900</v>
      </c>
      <c r="G344" s="40">
        <f>SUM(G346:G353)</f>
        <v>15900</v>
      </c>
      <c r="H344" s="40">
        <f>SUM(H346:H353)</f>
        <v>0</v>
      </c>
      <c r="I344" s="40">
        <f>SUM(I346:I353)</f>
        <v>0</v>
      </c>
      <c r="J344" s="40">
        <f>SUM(J346:J353)</f>
        <v>15900</v>
      </c>
      <c r="K344" s="182"/>
    </row>
    <row r="345" spans="1:11" ht="15" customHeight="1" x14ac:dyDescent="0.25">
      <c r="A345" s="26"/>
      <c r="B345" s="32"/>
      <c r="C345" s="32"/>
      <c r="D345" s="33"/>
      <c r="E345" s="39" t="s">
        <v>19</v>
      </c>
      <c r="F345" s="35"/>
      <c r="G345" s="35"/>
      <c r="H345" s="40"/>
      <c r="I345" s="40"/>
      <c r="J345" s="40"/>
    </row>
    <row r="346" spans="1:11" ht="48" customHeight="1" x14ac:dyDescent="0.25">
      <c r="A346" s="26"/>
      <c r="B346" s="32"/>
      <c r="C346" s="32"/>
      <c r="D346" s="33"/>
      <c r="E346" s="39" t="s">
        <v>154</v>
      </c>
      <c r="F346" s="40">
        <f t="shared" ref="F346:F353" si="43">G346+H346</f>
        <v>0</v>
      </c>
      <c r="G346" s="40">
        <v>0</v>
      </c>
      <c r="H346" s="40"/>
      <c r="I346" s="40">
        <v>0</v>
      </c>
      <c r="J346" s="40">
        <f>F346+I346</f>
        <v>0</v>
      </c>
    </row>
    <row r="347" spans="1:11" ht="18" customHeight="1" x14ac:dyDescent="0.25">
      <c r="A347" s="26"/>
      <c r="B347" s="32"/>
      <c r="C347" s="32"/>
      <c r="D347" s="33"/>
      <c r="E347" s="39" t="s">
        <v>155</v>
      </c>
      <c r="F347" s="40">
        <f t="shared" si="43"/>
        <v>9000</v>
      </c>
      <c r="G347" s="40">
        <v>9000</v>
      </c>
      <c r="H347" s="40">
        <v>0</v>
      </c>
      <c r="I347" s="40">
        <v>0</v>
      </c>
      <c r="J347" s="40">
        <f>I347+F347</f>
        <v>9000</v>
      </c>
    </row>
    <row r="348" spans="1:11" ht="18" customHeight="1" x14ac:dyDescent="0.25">
      <c r="A348" s="26"/>
      <c r="B348" s="32"/>
      <c r="C348" s="32"/>
      <c r="D348" s="33"/>
      <c r="E348" s="39" t="s">
        <v>156</v>
      </c>
      <c r="F348" s="40">
        <f t="shared" si="43"/>
        <v>700</v>
      </c>
      <c r="G348" s="40">
        <v>700</v>
      </c>
      <c r="H348" s="40"/>
      <c r="I348" s="40">
        <v>0</v>
      </c>
      <c r="J348" s="40">
        <f>I348+F348</f>
        <v>700</v>
      </c>
    </row>
    <row r="349" spans="1:11" ht="33.75" customHeight="1" x14ac:dyDescent="0.25">
      <c r="A349" s="26"/>
      <c r="B349" s="32"/>
      <c r="C349" s="32"/>
      <c r="D349" s="33"/>
      <c r="E349" s="39" t="s">
        <v>157</v>
      </c>
      <c r="F349" s="40">
        <f t="shared" si="43"/>
        <v>2700</v>
      </c>
      <c r="G349" s="40">
        <v>2700</v>
      </c>
      <c r="H349" s="40">
        <v>0</v>
      </c>
      <c r="I349" s="40">
        <v>0</v>
      </c>
      <c r="J349" s="40">
        <f>I349+F349</f>
        <v>2700</v>
      </c>
    </row>
    <row r="350" spans="1:11" ht="48" customHeight="1" x14ac:dyDescent="0.25">
      <c r="A350" s="26"/>
      <c r="B350" s="32"/>
      <c r="C350" s="32"/>
      <c r="D350" s="33"/>
      <c r="E350" s="39" t="s">
        <v>158</v>
      </c>
      <c r="F350" s="40">
        <f t="shared" si="43"/>
        <v>1000</v>
      </c>
      <c r="G350" s="40">
        <v>1000</v>
      </c>
      <c r="H350" s="40"/>
      <c r="I350" s="40"/>
      <c r="J350" s="40">
        <f>F350+I350</f>
        <v>1000</v>
      </c>
    </row>
    <row r="351" spans="1:11" ht="21.75" customHeight="1" x14ac:dyDescent="0.25">
      <c r="A351" s="26"/>
      <c r="B351" s="32"/>
      <c r="C351" s="32"/>
      <c r="D351" s="33"/>
      <c r="E351" s="39" t="s">
        <v>159</v>
      </c>
      <c r="F351" s="40">
        <f t="shared" si="43"/>
        <v>0</v>
      </c>
      <c r="G351" s="40">
        <v>0</v>
      </c>
      <c r="H351" s="40"/>
      <c r="I351" s="40">
        <v>0</v>
      </c>
      <c r="J351" s="40">
        <f>F351+I351</f>
        <v>0</v>
      </c>
    </row>
    <row r="352" spans="1:11" ht="27.75" customHeight="1" x14ac:dyDescent="0.25">
      <c r="A352" s="26"/>
      <c r="B352" s="32"/>
      <c r="C352" s="32"/>
      <c r="D352" s="33"/>
      <c r="E352" s="39" t="s">
        <v>160</v>
      </c>
      <c r="F352" s="40">
        <f t="shared" si="43"/>
        <v>2500</v>
      </c>
      <c r="G352" s="40">
        <v>2500</v>
      </c>
      <c r="H352" s="40"/>
      <c r="I352" s="40">
        <v>0</v>
      </c>
      <c r="J352" s="40">
        <f>I352+F352</f>
        <v>2500</v>
      </c>
    </row>
    <row r="353" spans="1:11" ht="39" customHeight="1" x14ac:dyDescent="0.25">
      <c r="A353" s="26"/>
      <c r="B353" s="32"/>
      <c r="C353" s="32"/>
      <c r="D353" s="33"/>
      <c r="E353" s="39" t="s">
        <v>161</v>
      </c>
      <c r="F353" s="40">
        <f t="shared" si="43"/>
        <v>0</v>
      </c>
      <c r="G353" s="40">
        <v>0</v>
      </c>
      <c r="H353" s="40"/>
      <c r="I353" s="40">
        <v>0</v>
      </c>
      <c r="J353" s="40">
        <f>F353+I353</f>
        <v>0</v>
      </c>
    </row>
    <row r="354" spans="1:11" ht="20.100000000000001" customHeight="1" x14ac:dyDescent="0.25">
      <c r="A354" s="26"/>
      <c r="B354" s="32"/>
      <c r="C354" s="32"/>
      <c r="D354" s="38">
        <v>4220</v>
      </c>
      <c r="E354" s="39" t="s">
        <v>44</v>
      </c>
      <c r="F354" s="40">
        <f>F356</f>
        <v>500</v>
      </c>
      <c r="G354" s="40">
        <f>G356</f>
        <v>500</v>
      </c>
      <c r="H354" s="40">
        <f>H356</f>
        <v>0</v>
      </c>
      <c r="I354" s="40">
        <f>I356</f>
        <v>0</v>
      </c>
      <c r="J354" s="40">
        <f>J356</f>
        <v>500</v>
      </c>
      <c r="K354" s="182"/>
    </row>
    <row r="355" spans="1:11" ht="20.100000000000001" customHeight="1" x14ac:dyDescent="0.25">
      <c r="A355" s="26"/>
      <c r="B355" s="32"/>
      <c r="C355" s="32"/>
      <c r="D355" s="33"/>
      <c r="E355" s="39" t="s">
        <v>19</v>
      </c>
      <c r="F355" s="40"/>
      <c r="G355" s="40"/>
      <c r="H355" s="40"/>
      <c r="I355" s="40"/>
      <c r="J355" s="40"/>
    </row>
    <row r="356" spans="1:11" ht="20.100000000000001" customHeight="1" x14ac:dyDescent="0.25">
      <c r="A356" s="26"/>
      <c r="B356" s="32"/>
      <c r="C356" s="32"/>
      <c r="D356" s="33"/>
      <c r="E356" s="39" t="s">
        <v>162</v>
      </c>
      <c r="F356" s="40">
        <f>G356+H356</f>
        <v>500</v>
      </c>
      <c r="G356" s="40">
        <v>500</v>
      </c>
      <c r="H356" s="40"/>
      <c r="I356" s="40">
        <v>0</v>
      </c>
      <c r="J356" s="40">
        <f>I356+F356</f>
        <v>500</v>
      </c>
    </row>
    <row r="357" spans="1:11" ht="15" customHeight="1" x14ac:dyDescent="0.25">
      <c r="A357" s="55"/>
      <c r="B357" s="58"/>
      <c r="C357" s="50" t="s">
        <v>42</v>
      </c>
      <c r="D357" s="38">
        <v>4300</v>
      </c>
      <c r="E357" s="39" t="s">
        <v>38</v>
      </c>
      <c r="F357" s="40">
        <f>G357+H357</f>
        <v>6088.51</v>
      </c>
      <c r="G357" s="40">
        <f>SUM(G359:G361)</f>
        <v>6088.51</v>
      </c>
      <c r="H357" s="40">
        <f>SUM(H359:H361)</f>
        <v>0</v>
      </c>
      <c r="I357" s="40">
        <f>SUM(I359:I361)</f>
        <v>0</v>
      </c>
      <c r="J357" s="40">
        <f>SUM(J359:J361)</f>
        <v>6088.51</v>
      </c>
      <c r="K357" s="182"/>
    </row>
    <row r="358" spans="1:11" ht="15" customHeight="1" x14ac:dyDescent="0.25">
      <c r="A358" s="26"/>
      <c r="B358" s="32"/>
      <c r="C358" s="32"/>
      <c r="D358" s="33"/>
      <c r="E358" s="39" t="s">
        <v>19</v>
      </c>
      <c r="F358" s="40"/>
      <c r="G358" s="40"/>
      <c r="H358" s="40"/>
      <c r="I358" s="40"/>
      <c r="J358" s="40"/>
    </row>
    <row r="359" spans="1:11" ht="33.75" customHeight="1" x14ac:dyDescent="0.25">
      <c r="A359" s="26"/>
      <c r="B359" s="32"/>
      <c r="C359" s="32"/>
      <c r="D359" s="33"/>
      <c r="E359" s="39" t="s">
        <v>163</v>
      </c>
      <c r="F359" s="40">
        <f t="shared" ref="F359:F364" si="44">G359+H359</f>
        <v>0</v>
      </c>
      <c r="G359" s="40">
        <v>0</v>
      </c>
      <c r="H359" s="40"/>
      <c r="I359" s="40">
        <v>0</v>
      </c>
      <c r="J359" s="40">
        <f>F359+I359</f>
        <v>0</v>
      </c>
    </row>
    <row r="360" spans="1:11" ht="49.5" customHeight="1" x14ac:dyDescent="0.25">
      <c r="A360" s="26"/>
      <c r="B360" s="32"/>
      <c r="C360" s="32"/>
      <c r="D360" s="33"/>
      <c r="E360" s="39" t="s">
        <v>164</v>
      </c>
      <c r="F360" s="40">
        <f t="shared" si="44"/>
        <v>3088.51</v>
      </c>
      <c r="G360" s="40">
        <v>3088.51</v>
      </c>
      <c r="H360" s="40"/>
      <c r="I360" s="40">
        <v>0</v>
      </c>
      <c r="J360" s="40">
        <f>I360+F360</f>
        <v>3088.51</v>
      </c>
    </row>
    <row r="361" spans="1:11" ht="30.75" customHeight="1" x14ac:dyDescent="0.25">
      <c r="A361" s="26"/>
      <c r="B361" s="32"/>
      <c r="C361" s="32"/>
      <c r="D361" s="33"/>
      <c r="E361" s="39" t="s">
        <v>165</v>
      </c>
      <c r="F361" s="40">
        <f t="shared" si="44"/>
        <v>3000</v>
      </c>
      <c r="G361" s="40">
        <v>3000</v>
      </c>
      <c r="H361" s="40"/>
      <c r="I361" s="40"/>
      <c r="J361" s="40">
        <f>F361+I361</f>
        <v>3000</v>
      </c>
    </row>
    <row r="362" spans="1:11" x14ac:dyDescent="0.25">
      <c r="A362" s="26"/>
      <c r="B362" s="14" t="s">
        <v>45</v>
      </c>
      <c r="C362" s="107"/>
      <c r="D362" s="108"/>
      <c r="E362" s="103" t="s">
        <v>46</v>
      </c>
      <c r="F362" s="29">
        <f t="shared" si="44"/>
        <v>3000</v>
      </c>
      <c r="G362" s="29">
        <f t="shared" ref="G362:J363" si="45">G363</f>
        <v>3000</v>
      </c>
      <c r="H362" s="29">
        <f t="shared" si="45"/>
        <v>0</v>
      </c>
      <c r="I362" s="29">
        <f t="shared" si="45"/>
        <v>0</v>
      </c>
      <c r="J362" s="29">
        <f t="shared" si="45"/>
        <v>3000</v>
      </c>
    </row>
    <row r="363" spans="1:11" x14ac:dyDescent="0.25">
      <c r="A363" s="26"/>
      <c r="B363" s="94"/>
      <c r="C363" s="32" t="s">
        <v>47</v>
      </c>
      <c r="D363" s="33"/>
      <c r="E363" s="54" t="s">
        <v>24</v>
      </c>
      <c r="F363" s="35">
        <f t="shared" si="44"/>
        <v>3000</v>
      </c>
      <c r="G363" s="35">
        <f t="shared" si="45"/>
        <v>3000</v>
      </c>
      <c r="H363" s="35">
        <f t="shared" si="45"/>
        <v>0</v>
      </c>
      <c r="I363" s="35">
        <f t="shared" si="45"/>
        <v>0</v>
      </c>
      <c r="J363" s="35">
        <f t="shared" si="45"/>
        <v>3000</v>
      </c>
    </row>
    <row r="364" spans="1:11" x14ac:dyDescent="0.25">
      <c r="A364" s="26"/>
      <c r="B364" s="83"/>
      <c r="C364" s="37" t="s">
        <v>47</v>
      </c>
      <c r="D364" s="38">
        <v>4210</v>
      </c>
      <c r="E364" s="39" t="s">
        <v>18</v>
      </c>
      <c r="F364" s="40">
        <f t="shared" si="44"/>
        <v>3000</v>
      </c>
      <c r="G364" s="40">
        <f>G366</f>
        <v>3000</v>
      </c>
      <c r="H364" s="40">
        <f>H366</f>
        <v>0</v>
      </c>
      <c r="I364" s="40">
        <f>I366</f>
        <v>0</v>
      </c>
      <c r="J364" s="40">
        <f>J366</f>
        <v>3000</v>
      </c>
      <c r="K364" s="182"/>
    </row>
    <row r="365" spans="1:11" x14ac:dyDescent="0.25">
      <c r="A365" s="68"/>
      <c r="B365" s="58"/>
      <c r="C365" s="58"/>
      <c r="D365" s="38"/>
      <c r="E365" s="39" t="s">
        <v>19</v>
      </c>
      <c r="F365" s="40"/>
      <c r="G365" s="40"/>
      <c r="H365" s="35"/>
      <c r="I365" s="35"/>
      <c r="J365" s="35"/>
    </row>
    <row r="366" spans="1:11" s="59" customFormat="1" ht="57" customHeight="1" x14ac:dyDescent="0.25">
      <c r="A366" s="68"/>
      <c r="B366" s="58"/>
      <c r="C366" s="58"/>
      <c r="D366" s="38"/>
      <c r="E366" s="39" t="s">
        <v>166</v>
      </c>
      <c r="F366" s="40">
        <f>G366+H366</f>
        <v>3000</v>
      </c>
      <c r="G366" s="40">
        <v>3000</v>
      </c>
      <c r="H366" s="35"/>
      <c r="I366" s="35"/>
      <c r="J366" s="40">
        <f>F366+I366</f>
        <v>3000</v>
      </c>
    </row>
    <row r="367" spans="1:11" x14ac:dyDescent="0.25">
      <c r="A367" s="23">
        <v>9</v>
      </c>
      <c r="B367" s="186" t="s">
        <v>167</v>
      </c>
      <c r="C367" s="186"/>
      <c r="D367" s="186"/>
      <c r="E367" s="186"/>
      <c r="F367" s="66">
        <f>G367+H367</f>
        <v>50318.05</v>
      </c>
      <c r="G367" s="66">
        <f>G398+G384+G368+G374+G389+G379</f>
        <v>50318.05</v>
      </c>
      <c r="H367" s="66">
        <f>H398+H384+H368+H374+H389+H379</f>
        <v>0</v>
      </c>
      <c r="I367" s="66">
        <f>I398+I384+I368+I374+I389</f>
        <v>0</v>
      </c>
      <c r="J367" s="66">
        <f>J398+J384+J368+J374+J389+J379</f>
        <v>50318.05</v>
      </c>
    </row>
    <row r="368" spans="1:11" s="25" customFormat="1" x14ac:dyDescent="0.25">
      <c r="A368" s="26"/>
      <c r="B368" s="14" t="s">
        <v>91</v>
      </c>
      <c r="C368" s="14"/>
      <c r="D368" s="15"/>
      <c r="E368" s="56" t="s">
        <v>92</v>
      </c>
      <c r="F368" s="29">
        <f>G368+H368</f>
        <v>3600</v>
      </c>
      <c r="G368" s="29">
        <f t="shared" ref="G368:J369" si="46">G369</f>
        <v>3600</v>
      </c>
      <c r="H368" s="29">
        <f t="shared" si="46"/>
        <v>0</v>
      </c>
      <c r="I368" s="29">
        <f t="shared" si="46"/>
        <v>0</v>
      </c>
      <c r="J368" s="29">
        <f t="shared" si="46"/>
        <v>3600</v>
      </c>
    </row>
    <row r="369" spans="1:11" s="36" customFormat="1" x14ac:dyDescent="0.25">
      <c r="A369" s="30"/>
      <c r="B369" s="109"/>
      <c r="C369" s="32" t="s">
        <v>120</v>
      </c>
      <c r="D369" s="33"/>
      <c r="E369" s="54" t="s">
        <v>24</v>
      </c>
      <c r="F369" s="35">
        <f>G369+H369</f>
        <v>3600</v>
      </c>
      <c r="G369" s="35">
        <f t="shared" si="46"/>
        <v>3600</v>
      </c>
      <c r="H369" s="35">
        <f t="shared" si="46"/>
        <v>0</v>
      </c>
      <c r="I369" s="35">
        <f t="shared" si="46"/>
        <v>0</v>
      </c>
      <c r="J369" s="35">
        <f t="shared" si="46"/>
        <v>3600</v>
      </c>
    </row>
    <row r="370" spans="1:11" x14ac:dyDescent="0.25">
      <c r="A370" s="26"/>
      <c r="B370" s="110"/>
      <c r="C370" s="50" t="s">
        <v>120</v>
      </c>
      <c r="D370" s="38">
        <v>4210</v>
      </c>
      <c r="E370" s="39" t="s">
        <v>18</v>
      </c>
      <c r="F370" s="40">
        <f>G370+H370</f>
        <v>3600</v>
      </c>
      <c r="G370" s="40">
        <f>SUM(G372:G373)</f>
        <v>3600</v>
      </c>
      <c r="H370" s="40">
        <f>SUM(H372:H373)</f>
        <v>0</v>
      </c>
      <c r="I370" s="40">
        <f>SUM(I372:I373)</f>
        <v>0</v>
      </c>
      <c r="J370" s="40">
        <f>SUM(J372:J373)</f>
        <v>3600</v>
      </c>
      <c r="K370" s="182"/>
    </row>
    <row r="371" spans="1:11" x14ac:dyDescent="0.25">
      <c r="A371" s="26"/>
      <c r="B371" s="110"/>
      <c r="C371" s="58"/>
      <c r="D371" s="38"/>
      <c r="E371" s="42" t="s">
        <v>19</v>
      </c>
      <c r="F371" s="40"/>
      <c r="G371" s="40"/>
      <c r="H371" s="40"/>
      <c r="I371" s="40"/>
      <c r="J371" s="40"/>
    </row>
    <row r="372" spans="1:11" s="59" customFormat="1" x14ac:dyDescent="0.25">
      <c r="A372" s="26"/>
      <c r="B372" s="110"/>
      <c r="C372" s="58"/>
      <c r="D372" s="38"/>
      <c r="E372" s="42" t="s">
        <v>168</v>
      </c>
      <c r="F372" s="40">
        <f>G372+H372</f>
        <v>2000</v>
      </c>
      <c r="G372" s="40">
        <v>2000</v>
      </c>
      <c r="H372" s="40"/>
      <c r="I372" s="40"/>
      <c r="J372" s="40">
        <f>F372+I372</f>
        <v>2000</v>
      </c>
    </row>
    <row r="373" spans="1:11" x14ac:dyDescent="0.25">
      <c r="A373" s="26"/>
      <c r="B373" s="110"/>
      <c r="C373" s="58"/>
      <c r="D373" s="38"/>
      <c r="E373" s="42" t="s">
        <v>169</v>
      </c>
      <c r="F373" s="40">
        <f>G373+H373</f>
        <v>1600</v>
      </c>
      <c r="G373" s="40">
        <v>1600</v>
      </c>
      <c r="H373" s="40"/>
      <c r="I373" s="49"/>
      <c r="J373" s="40">
        <f>F373+I373</f>
        <v>1600</v>
      </c>
    </row>
    <row r="374" spans="1:11" s="25" customFormat="1" x14ac:dyDescent="0.25">
      <c r="A374" s="26"/>
      <c r="B374" s="27" t="s">
        <v>141</v>
      </c>
      <c r="C374" s="14"/>
      <c r="D374" s="15"/>
      <c r="E374" s="56" t="s">
        <v>15</v>
      </c>
      <c r="F374" s="29">
        <f>G374+H374</f>
        <v>5000</v>
      </c>
      <c r="G374" s="29">
        <f t="shared" ref="G374:J375" si="47">G375</f>
        <v>5000</v>
      </c>
      <c r="H374" s="29">
        <f t="shared" si="47"/>
        <v>0</v>
      </c>
      <c r="I374" s="29">
        <f t="shared" si="47"/>
        <v>0</v>
      </c>
      <c r="J374" s="29">
        <f t="shared" si="47"/>
        <v>5000</v>
      </c>
    </row>
    <row r="375" spans="1:11" s="36" customFormat="1" x14ac:dyDescent="0.25">
      <c r="A375" s="30"/>
      <c r="B375" s="109"/>
      <c r="C375" s="32" t="s">
        <v>16</v>
      </c>
      <c r="D375" s="33"/>
      <c r="E375" s="54" t="s">
        <v>17</v>
      </c>
      <c r="F375" s="35">
        <f>G375+H375</f>
        <v>5000</v>
      </c>
      <c r="G375" s="35">
        <f t="shared" si="47"/>
        <v>5000</v>
      </c>
      <c r="H375" s="35">
        <f t="shared" si="47"/>
        <v>0</v>
      </c>
      <c r="I375" s="35">
        <f t="shared" si="47"/>
        <v>0</v>
      </c>
      <c r="J375" s="35">
        <f t="shared" si="47"/>
        <v>5000</v>
      </c>
    </row>
    <row r="376" spans="1:11" x14ac:dyDescent="0.25">
      <c r="A376" s="26"/>
      <c r="B376" s="110"/>
      <c r="C376" s="50" t="s">
        <v>16</v>
      </c>
      <c r="D376" s="38">
        <v>4210</v>
      </c>
      <c r="E376" s="39" t="s">
        <v>18</v>
      </c>
      <c r="F376" s="40">
        <f>G376+H376</f>
        <v>5000</v>
      </c>
      <c r="G376" s="40">
        <f>G378</f>
        <v>5000</v>
      </c>
      <c r="H376" s="40">
        <f>H378</f>
        <v>0</v>
      </c>
      <c r="I376" s="40">
        <f>I378</f>
        <v>0</v>
      </c>
      <c r="J376" s="40">
        <f>J378</f>
        <v>5000</v>
      </c>
      <c r="K376" s="182"/>
    </row>
    <row r="377" spans="1:11" x14ac:dyDescent="0.25">
      <c r="A377" s="26"/>
      <c r="B377" s="110"/>
      <c r="C377" s="58"/>
      <c r="D377" s="38"/>
      <c r="E377" s="42" t="s">
        <v>19</v>
      </c>
      <c r="F377" s="40"/>
      <c r="G377" s="40"/>
      <c r="H377" s="40"/>
      <c r="I377" s="40"/>
      <c r="J377" s="40"/>
    </row>
    <row r="378" spans="1:11" s="59" customFormat="1" x14ac:dyDescent="0.25">
      <c r="A378" s="26"/>
      <c r="B378" s="111"/>
      <c r="C378" s="77"/>
      <c r="D378" s="78"/>
      <c r="E378" s="48" t="s">
        <v>170</v>
      </c>
      <c r="F378" s="49">
        <f>G378+H378</f>
        <v>5000</v>
      </c>
      <c r="G378" s="49">
        <v>5000</v>
      </c>
      <c r="H378" s="49"/>
      <c r="I378" s="49"/>
      <c r="J378" s="49">
        <f>F378+I378</f>
        <v>5000</v>
      </c>
    </row>
    <row r="379" spans="1:11" s="6" customFormat="1" x14ac:dyDescent="0.25">
      <c r="A379" s="26"/>
      <c r="B379" s="14" t="s">
        <v>21</v>
      </c>
      <c r="C379" s="14"/>
      <c r="D379" s="15"/>
      <c r="E379" s="28" t="s">
        <v>22</v>
      </c>
      <c r="F379" s="29">
        <f>G379+H379</f>
        <v>1500</v>
      </c>
      <c r="G379" s="29">
        <f t="shared" ref="G379:J380" si="48">G380</f>
        <v>1500</v>
      </c>
      <c r="H379" s="29">
        <f t="shared" si="48"/>
        <v>0</v>
      </c>
      <c r="I379" s="29">
        <f t="shared" si="48"/>
        <v>0</v>
      </c>
      <c r="J379" s="29">
        <f t="shared" si="48"/>
        <v>1500</v>
      </c>
    </row>
    <row r="380" spans="1:11" s="57" customFormat="1" x14ac:dyDescent="0.25">
      <c r="A380" s="30"/>
      <c r="B380" s="109"/>
      <c r="C380" s="32" t="s">
        <v>23</v>
      </c>
      <c r="D380" s="33"/>
      <c r="E380" s="54" t="s">
        <v>24</v>
      </c>
      <c r="F380" s="35">
        <f>G380+H380</f>
        <v>1500</v>
      </c>
      <c r="G380" s="35">
        <f t="shared" si="48"/>
        <v>1500</v>
      </c>
      <c r="H380" s="35">
        <f t="shared" si="48"/>
        <v>0</v>
      </c>
      <c r="I380" s="35">
        <f t="shared" si="48"/>
        <v>0</v>
      </c>
      <c r="J380" s="35">
        <f t="shared" si="48"/>
        <v>1500</v>
      </c>
    </row>
    <row r="381" spans="1:11" s="59" customFormat="1" x14ac:dyDescent="0.25">
      <c r="A381" s="26"/>
      <c r="B381" s="110"/>
      <c r="C381" s="50" t="s">
        <v>23</v>
      </c>
      <c r="D381" s="38">
        <v>4210</v>
      </c>
      <c r="E381" s="39" t="s">
        <v>18</v>
      </c>
      <c r="F381" s="40">
        <f>G381+H381</f>
        <v>1500</v>
      </c>
      <c r="G381" s="40">
        <f>G383</f>
        <v>1500</v>
      </c>
      <c r="H381" s="40">
        <f>H383</f>
        <v>0</v>
      </c>
      <c r="I381" s="40">
        <f>I383</f>
        <v>0</v>
      </c>
      <c r="J381" s="40">
        <f>J383</f>
        <v>1500</v>
      </c>
      <c r="K381" s="182"/>
    </row>
    <row r="382" spans="1:11" s="59" customFormat="1" x14ac:dyDescent="0.25">
      <c r="A382" s="26"/>
      <c r="B382" s="110"/>
      <c r="C382" s="58"/>
      <c r="D382" s="38"/>
      <c r="E382" s="42" t="s">
        <v>19</v>
      </c>
      <c r="F382" s="40"/>
      <c r="G382" s="40"/>
      <c r="H382" s="40"/>
      <c r="I382" s="40"/>
      <c r="J382" s="40"/>
    </row>
    <row r="383" spans="1:11" s="59" customFormat="1" x14ac:dyDescent="0.25">
      <c r="A383" s="26"/>
      <c r="B383" s="111"/>
      <c r="C383" s="77"/>
      <c r="D383" s="78"/>
      <c r="E383" s="105" t="s">
        <v>171</v>
      </c>
      <c r="F383" s="49">
        <f>G383+H383</f>
        <v>1500</v>
      </c>
      <c r="G383" s="49">
        <v>1500</v>
      </c>
      <c r="H383" s="49"/>
      <c r="I383" s="49"/>
      <c r="J383" s="49">
        <f>F383+I383</f>
        <v>1500</v>
      </c>
    </row>
    <row r="384" spans="1:11" s="25" customFormat="1" x14ac:dyDescent="0.25">
      <c r="A384" s="26"/>
      <c r="B384" s="14" t="s">
        <v>98</v>
      </c>
      <c r="C384" s="14"/>
      <c r="D384" s="15"/>
      <c r="E384" s="28" t="s">
        <v>72</v>
      </c>
      <c r="F384" s="29">
        <f>G384+H384</f>
        <v>3000</v>
      </c>
      <c r="G384" s="29">
        <f t="shared" ref="G384:J385" si="49">G385</f>
        <v>3000</v>
      </c>
      <c r="H384" s="29">
        <f t="shared" si="49"/>
        <v>0</v>
      </c>
      <c r="I384" s="29">
        <f t="shared" si="49"/>
        <v>0</v>
      </c>
      <c r="J384" s="29">
        <f t="shared" si="49"/>
        <v>3000</v>
      </c>
    </row>
    <row r="385" spans="1:11" s="36" customFormat="1" x14ac:dyDescent="0.25">
      <c r="A385" s="30"/>
      <c r="B385" s="32"/>
      <c r="C385" s="32" t="s">
        <v>73</v>
      </c>
      <c r="D385" s="33"/>
      <c r="E385" s="54" t="s">
        <v>24</v>
      </c>
      <c r="F385" s="35">
        <f>G385+H385</f>
        <v>3000</v>
      </c>
      <c r="G385" s="35">
        <f t="shared" si="49"/>
        <v>3000</v>
      </c>
      <c r="H385" s="35">
        <f t="shared" si="49"/>
        <v>0</v>
      </c>
      <c r="I385" s="35">
        <f t="shared" si="49"/>
        <v>0</v>
      </c>
      <c r="J385" s="35">
        <f t="shared" si="49"/>
        <v>3000</v>
      </c>
    </row>
    <row r="386" spans="1:11" x14ac:dyDescent="0.25">
      <c r="A386" s="55"/>
      <c r="B386" s="58"/>
      <c r="C386" s="37" t="s">
        <v>73</v>
      </c>
      <c r="D386" s="38">
        <v>4300</v>
      </c>
      <c r="E386" s="42" t="s">
        <v>38</v>
      </c>
      <c r="F386" s="40">
        <f>G386+H386</f>
        <v>3000</v>
      </c>
      <c r="G386" s="40">
        <f>G388</f>
        <v>3000</v>
      </c>
      <c r="H386" s="40">
        <f>H388</f>
        <v>0</v>
      </c>
      <c r="I386" s="40">
        <f>I388</f>
        <v>0</v>
      </c>
      <c r="J386" s="40">
        <f>J388</f>
        <v>3000</v>
      </c>
      <c r="K386" s="182"/>
    </row>
    <row r="387" spans="1:11" x14ac:dyDescent="0.25">
      <c r="A387" s="26"/>
      <c r="B387" s="58"/>
      <c r="C387" s="58"/>
      <c r="D387" s="38"/>
      <c r="E387" s="42" t="s">
        <v>19</v>
      </c>
      <c r="F387" s="40"/>
      <c r="G387" s="40"/>
      <c r="H387" s="112"/>
      <c r="I387" s="112"/>
      <c r="J387" s="112"/>
    </row>
    <row r="388" spans="1:11" x14ac:dyDescent="0.25">
      <c r="A388" s="26"/>
      <c r="B388" s="77"/>
      <c r="C388" s="77"/>
      <c r="D388" s="78"/>
      <c r="E388" s="48" t="s">
        <v>172</v>
      </c>
      <c r="F388" s="49">
        <f>G388+H388</f>
        <v>3000</v>
      </c>
      <c r="G388" s="49">
        <v>3000</v>
      </c>
      <c r="H388" s="99"/>
      <c r="I388" s="112"/>
      <c r="J388" s="112">
        <f>F388+I388</f>
        <v>3000</v>
      </c>
    </row>
    <row r="389" spans="1:11" s="25" customFormat="1" x14ac:dyDescent="0.25">
      <c r="A389" s="26"/>
      <c r="B389" s="14" t="s">
        <v>35</v>
      </c>
      <c r="C389" s="14"/>
      <c r="D389" s="15"/>
      <c r="E389" s="28" t="s">
        <v>36</v>
      </c>
      <c r="F389" s="29">
        <f>G389+H389</f>
        <v>2218.0500000000002</v>
      </c>
      <c r="G389" s="29">
        <f>G390+G394</f>
        <v>2218.0500000000002</v>
      </c>
      <c r="H389" s="29">
        <f>H390+H394</f>
        <v>0</v>
      </c>
      <c r="I389" s="29">
        <f t="shared" ref="G389:J390" si="50">I390</f>
        <v>0</v>
      </c>
      <c r="J389" s="29">
        <f>J390+J394</f>
        <v>2218.0500000000002</v>
      </c>
    </row>
    <row r="390" spans="1:11" s="36" customFormat="1" x14ac:dyDescent="0.25">
      <c r="A390" s="30"/>
      <c r="B390" s="32"/>
      <c r="C390" s="32" t="s">
        <v>78</v>
      </c>
      <c r="D390" s="33"/>
      <c r="E390" s="34" t="s">
        <v>79</v>
      </c>
      <c r="F390" s="35">
        <f>G390+H390</f>
        <v>500</v>
      </c>
      <c r="G390" s="35">
        <f t="shared" si="50"/>
        <v>500</v>
      </c>
      <c r="H390" s="35">
        <f t="shared" si="50"/>
        <v>0</v>
      </c>
      <c r="I390" s="35">
        <f t="shared" si="50"/>
        <v>0</v>
      </c>
      <c r="J390" s="35">
        <f t="shared" si="50"/>
        <v>500</v>
      </c>
    </row>
    <row r="391" spans="1:11" x14ac:dyDescent="0.25">
      <c r="A391" s="26"/>
      <c r="B391" s="58"/>
      <c r="C391" s="50" t="s">
        <v>78</v>
      </c>
      <c r="D391" s="38">
        <v>4210</v>
      </c>
      <c r="E391" s="42" t="s">
        <v>33</v>
      </c>
      <c r="F391" s="40">
        <f>G391+H391</f>
        <v>500</v>
      </c>
      <c r="G391" s="40">
        <f>G393</f>
        <v>500</v>
      </c>
      <c r="H391" s="40">
        <f>H393</f>
        <v>0</v>
      </c>
      <c r="I391" s="40">
        <f>I393</f>
        <v>0</v>
      </c>
      <c r="J391" s="40">
        <f>J393</f>
        <v>500</v>
      </c>
      <c r="K391" s="182"/>
    </row>
    <row r="392" spans="1:11" x14ac:dyDescent="0.25">
      <c r="A392" s="26"/>
      <c r="B392" s="58"/>
      <c r="C392" s="58"/>
      <c r="D392" s="38"/>
      <c r="E392" s="42" t="s">
        <v>19</v>
      </c>
      <c r="F392" s="40"/>
      <c r="G392" s="40"/>
      <c r="H392" s="112"/>
      <c r="I392" s="112"/>
      <c r="J392" s="112"/>
    </row>
    <row r="393" spans="1:11" s="59" customFormat="1" x14ac:dyDescent="0.25">
      <c r="A393" s="26"/>
      <c r="B393" s="58"/>
      <c r="C393" s="58"/>
      <c r="D393" s="38"/>
      <c r="E393" s="42" t="s">
        <v>173</v>
      </c>
      <c r="F393" s="40">
        <f>G393+H393</f>
        <v>500</v>
      </c>
      <c r="G393" s="40">
        <v>500</v>
      </c>
      <c r="H393" s="40"/>
      <c r="I393" s="40"/>
      <c r="J393" s="40">
        <f>F393+I393</f>
        <v>500</v>
      </c>
    </row>
    <row r="394" spans="1:11" s="57" customFormat="1" x14ac:dyDescent="0.25">
      <c r="A394" s="30"/>
      <c r="B394" s="32"/>
      <c r="C394" s="32" t="s">
        <v>37</v>
      </c>
      <c r="D394" s="33"/>
      <c r="E394" s="54" t="s">
        <v>24</v>
      </c>
      <c r="F394" s="35">
        <f>G394+H394</f>
        <v>1718.05</v>
      </c>
      <c r="G394" s="35">
        <f>G395</f>
        <v>1718.05</v>
      </c>
      <c r="H394" s="35">
        <f>H395</f>
        <v>0</v>
      </c>
      <c r="I394" s="35">
        <f>I395</f>
        <v>0</v>
      </c>
      <c r="J394" s="35">
        <f>J395</f>
        <v>1718.05</v>
      </c>
    </row>
    <row r="395" spans="1:11" s="59" customFormat="1" x14ac:dyDescent="0.25">
      <c r="A395" s="55"/>
      <c r="B395" s="58"/>
      <c r="C395" s="50" t="s">
        <v>37</v>
      </c>
      <c r="D395" s="38">
        <v>4300</v>
      </c>
      <c r="E395" s="42" t="s">
        <v>38</v>
      </c>
      <c r="F395" s="40">
        <f>G395+H395</f>
        <v>1718.05</v>
      </c>
      <c r="G395" s="40">
        <f>G397</f>
        <v>1718.05</v>
      </c>
      <c r="H395" s="40">
        <f>H397</f>
        <v>0</v>
      </c>
      <c r="I395" s="40">
        <f>I397</f>
        <v>0</v>
      </c>
      <c r="J395" s="40">
        <f>J397</f>
        <v>1718.05</v>
      </c>
      <c r="K395" s="182"/>
    </row>
    <row r="396" spans="1:11" s="59" customFormat="1" x14ac:dyDescent="0.25">
      <c r="A396" s="26"/>
      <c r="B396" s="58"/>
      <c r="C396" s="58"/>
      <c r="D396" s="38"/>
      <c r="E396" s="42" t="s">
        <v>174</v>
      </c>
      <c r="F396" s="40"/>
      <c r="G396" s="40"/>
      <c r="H396" s="112"/>
      <c r="I396" s="112"/>
      <c r="J396" s="112"/>
    </row>
    <row r="397" spans="1:11" s="59" customFormat="1" x14ac:dyDescent="0.25">
      <c r="A397" s="26"/>
      <c r="B397" s="77"/>
      <c r="C397" s="77"/>
      <c r="D397" s="78"/>
      <c r="E397" s="48" t="s">
        <v>175</v>
      </c>
      <c r="F397" s="49">
        <f>G397+H397</f>
        <v>1718.05</v>
      </c>
      <c r="G397" s="49">
        <v>1718.05</v>
      </c>
      <c r="H397" s="99"/>
      <c r="I397" s="99"/>
      <c r="J397" s="99">
        <f>F397+I397</f>
        <v>1718.05</v>
      </c>
    </row>
    <row r="398" spans="1:11" x14ac:dyDescent="0.25">
      <c r="A398" s="30"/>
      <c r="B398" s="14">
        <v>921</v>
      </c>
      <c r="C398" s="14"/>
      <c r="D398" s="15"/>
      <c r="E398" s="103" t="s">
        <v>41</v>
      </c>
      <c r="F398" s="29">
        <f>G398+H398</f>
        <v>35000</v>
      </c>
      <c r="G398" s="29">
        <f t="shared" ref="G398:J399" si="51">G399</f>
        <v>35000</v>
      </c>
      <c r="H398" s="29">
        <f t="shared" si="51"/>
        <v>0</v>
      </c>
      <c r="I398" s="29">
        <f t="shared" si="51"/>
        <v>0</v>
      </c>
      <c r="J398" s="29">
        <f t="shared" si="51"/>
        <v>35000</v>
      </c>
    </row>
    <row r="399" spans="1:11" x14ac:dyDescent="0.25">
      <c r="A399" s="30"/>
      <c r="B399" s="32"/>
      <c r="C399" s="32">
        <v>92195</v>
      </c>
      <c r="D399" s="33"/>
      <c r="E399" s="113" t="s">
        <v>24</v>
      </c>
      <c r="F399" s="35">
        <f>G399+H399</f>
        <v>35000</v>
      </c>
      <c r="G399" s="35">
        <f t="shared" si="51"/>
        <v>35000</v>
      </c>
      <c r="H399" s="35">
        <f t="shared" si="51"/>
        <v>0</v>
      </c>
      <c r="I399" s="35">
        <f t="shared" si="51"/>
        <v>0</v>
      </c>
      <c r="J399" s="35">
        <f t="shared" si="51"/>
        <v>35000</v>
      </c>
    </row>
    <row r="400" spans="1:11" x14ac:dyDescent="0.25">
      <c r="A400" s="55"/>
      <c r="B400" s="58"/>
      <c r="C400" s="50">
        <v>92195</v>
      </c>
      <c r="D400" s="38">
        <v>4300</v>
      </c>
      <c r="E400" s="73" t="s">
        <v>62</v>
      </c>
      <c r="F400" s="40">
        <f>G400+H400</f>
        <v>35000</v>
      </c>
      <c r="G400" s="40">
        <f>SUM(G402:G404)</f>
        <v>35000</v>
      </c>
      <c r="H400" s="40">
        <f>SUM(H402:H404)</f>
        <v>0</v>
      </c>
      <c r="I400" s="40">
        <f>SUM(I403:I404)</f>
        <v>0</v>
      </c>
      <c r="J400" s="40">
        <f>SUM(J402:J404)</f>
        <v>35000</v>
      </c>
      <c r="K400" s="182"/>
    </row>
    <row r="401" spans="1:11" x14ac:dyDescent="0.25">
      <c r="A401" s="30"/>
      <c r="B401" s="58"/>
      <c r="C401" s="58"/>
      <c r="D401" s="38"/>
      <c r="E401" s="73" t="s">
        <v>19</v>
      </c>
      <c r="F401" s="40"/>
      <c r="G401" s="40"/>
      <c r="H401" s="40"/>
      <c r="I401" s="40"/>
      <c r="J401" s="40"/>
    </row>
    <row r="402" spans="1:11" x14ac:dyDescent="0.25">
      <c r="A402" s="30"/>
      <c r="B402" s="58"/>
      <c r="C402" s="58"/>
      <c r="D402" s="38"/>
      <c r="E402" s="73" t="s">
        <v>176</v>
      </c>
      <c r="F402" s="40">
        <f>G402+H402</f>
        <v>1000</v>
      </c>
      <c r="G402" s="40">
        <v>1000</v>
      </c>
      <c r="H402" s="40"/>
      <c r="I402" s="40"/>
      <c r="J402" s="40">
        <f>F402+I402</f>
        <v>1000</v>
      </c>
    </row>
    <row r="403" spans="1:11" x14ac:dyDescent="0.25">
      <c r="A403" s="30"/>
      <c r="B403" s="58"/>
      <c r="C403" s="58"/>
      <c r="D403" s="38"/>
      <c r="E403" s="73" t="s">
        <v>137</v>
      </c>
      <c r="F403" s="40">
        <f>G403+H403</f>
        <v>9000</v>
      </c>
      <c r="G403" s="40">
        <v>9000</v>
      </c>
      <c r="H403" s="40"/>
      <c r="I403" s="40"/>
      <c r="J403" s="40">
        <f>F403+I403</f>
        <v>9000</v>
      </c>
    </row>
    <row r="404" spans="1:11" x14ac:dyDescent="0.25">
      <c r="A404" s="30"/>
      <c r="B404" s="58"/>
      <c r="C404" s="58"/>
      <c r="D404" s="38"/>
      <c r="E404" s="42" t="s">
        <v>177</v>
      </c>
      <c r="F404" s="40">
        <f>G404+H404</f>
        <v>25000</v>
      </c>
      <c r="G404" s="40">
        <v>25000</v>
      </c>
      <c r="H404" s="112"/>
      <c r="I404" s="112"/>
      <c r="J404" s="40">
        <f>F404+I404</f>
        <v>25000</v>
      </c>
    </row>
    <row r="405" spans="1:11" x14ac:dyDescent="0.25">
      <c r="A405" s="23">
        <v>10</v>
      </c>
      <c r="B405" s="189" t="s">
        <v>178</v>
      </c>
      <c r="C405" s="189"/>
      <c r="D405" s="189"/>
      <c r="E405" s="189"/>
      <c r="F405" s="66">
        <f>G405+H405</f>
        <v>38006</v>
      </c>
      <c r="G405" s="66">
        <f>G414+G429+G442+G419+G406+G424</f>
        <v>38006</v>
      </c>
      <c r="H405" s="66">
        <f t="shared" ref="H405" si="52">H414+H429+H442+H419+H406+H424</f>
        <v>0</v>
      </c>
      <c r="I405" s="66">
        <f>I414+I429+I442+I419+I406+I424</f>
        <v>0</v>
      </c>
      <c r="J405" s="66">
        <f>J406+J414+J419+J424+J429+J442</f>
        <v>38006</v>
      </c>
    </row>
    <row r="406" spans="1:11" x14ac:dyDescent="0.25">
      <c r="A406" s="26"/>
      <c r="B406" s="16">
        <v>750</v>
      </c>
      <c r="C406" s="16"/>
      <c r="D406" s="114"/>
      <c r="E406" s="103" t="s">
        <v>92</v>
      </c>
      <c r="F406" s="29">
        <f>G406+H406</f>
        <v>800</v>
      </c>
      <c r="G406" s="29">
        <f t="shared" ref="G406:J406" si="53">G407</f>
        <v>800</v>
      </c>
      <c r="H406" s="29">
        <f t="shared" si="53"/>
        <v>0</v>
      </c>
      <c r="I406" s="29">
        <f t="shared" si="53"/>
        <v>0</v>
      </c>
      <c r="J406" s="29">
        <f t="shared" si="53"/>
        <v>800</v>
      </c>
    </row>
    <row r="407" spans="1:11" s="36" customFormat="1" x14ac:dyDescent="0.25">
      <c r="A407" s="68"/>
      <c r="B407" s="115"/>
      <c r="C407" s="115">
        <v>75095</v>
      </c>
      <c r="D407" s="116"/>
      <c r="E407" s="113" t="s">
        <v>24</v>
      </c>
      <c r="F407" s="35">
        <f>H407+G407</f>
        <v>800</v>
      </c>
      <c r="G407" s="35">
        <f>G411+G408</f>
        <v>800</v>
      </c>
      <c r="H407" s="35">
        <f t="shared" ref="H407:I407" si="54">H411+H408</f>
        <v>0</v>
      </c>
      <c r="I407" s="35">
        <f t="shared" si="54"/>
        <v>0</v>
      </c>
      <c r="J407" s="35">
        <f>I407+F407</f>
        <v>800</v>
      </c>
    </row>
    <row r="408" spans="1:11" x14ac:dyDescent="0.25">
      <c r="A408" s="55"/>
      <c r="B408" s="117"/>
      <c r="C408" s="123">
        <v>75095</v>
      </c>
      <c r="D408" s="119">
        <v>4210</v>
      </c>
      <c r="E408" s="73" t="s">
        <v>33</v>
      </c>
      <c r="F408" s="40">
        <f>G408+H408</f>
        <v>800</v>
      </c>
      <c r="G408" s="40">
        <f>G410</f>
        <v>800</v>
      </c>
      <c r="H408" s="40">
        <f>H410</f>
        <v>0</v>
      </c>
      <c r="I408" s="40">
        <f>I410</f>
        <v>0</v>
      </c>
      <c r="J408" s="40">
        <f>I408+F408</f>
        <v>800</v>
      </c>
      <c r="K408" s="182"/>
    </row>
    <row r="409" spans="1:11" x14ac:dyDescent="0.25">
      <c r="A409" s="55"/>
      <c r="B409" s="117"/>
      <c r="C409" s="117"/>
      <c r="D409" s="119"/>
      <c r="E409" s="73" t="s">
        <v>19</v>
      </c>
      <c r="F409" s="40"/>
      <c r="G409" s="40"/>
      <c r="H409" s="40"/>
      <c r="I409" s="40"/>
      <c r="J409" s="40"/>
    </row>
    <row r="410" spans="1:11" x14ac:dyDescent="0.25">
      <c r="A410" s="55"/>
      <c r="B410" s="117"/>
      <c r="C410" s="117"/>
      <c r="D410" s="119"/>
      <c r="E410" s="73" t="s">
        <v>287</v>
      </c>
      <c r="F410" s="40">
        <f>G410+H410</f>
        <v>800</v>
      </c>
      <c r="G410" s="40">
        <v>800</v>
      </c>
      <c r="H410" s="40"/>
      <c r="I410" s="40"/>
      <c r="J410" s="40">
        <f>I410+F410</f>
        <v>800</v>
      </c>
    </row>
    <row r="411" spans="1:11" x14ac:dyDescent="0.25">
      <c r="A411" s="55"/>
      <c r="B411" s="117"/>
      <c r="C411" s="118">
        <v>75095</v>
      </c>
      <c r="D411" s="119">
        <v>6060</v>
      </c>
      <c r="E411" s="71" t="s">
        <v>55</v>
      </c>
      <c r="F411" s="40">
        <f>G411+H411</f>
        <v>0</v>
      </c>
      <c r="G411" s="40">
        <f>G413</f>
        <v>0</v>
      </c>
      <c r="H411" s="40">
        <f>H413</f>
        <v>0</v>
      </c>
      <c r="I411" s="40">
        <f>I413</f>
        <v>0</v>
      </c>
      <c r="J411" s="40">
        <f>J413</f>
        <v>0</v>
      </c>
    </row>
    <row r="412" spans="1:11" x14ac:dyDescent="0.25">
      <c r="A412" s="55"/>
      <c r="B412" s="117"/>
      <c r="C412" s="117"/>
      <c r="D412" s="119"/>
      <c r="E412" s="73" t="s">
        <v>19</v>
      </c>
      <c r="F412" s="40"/>
      <c r="G412" s="40"/>
      <c r="H412" s="40"/>
      <c r="I412" s="40"/>
      <c r="J412" s="40"/>
    </row>
    <row r="413" spans="1:11" s="59" customFormat="1" x14ac:dyDescent="0.25">
      <c r="A413" s="55"/>
      <c r="B413" s="117"/>
      <c r="C413" s="117"/>
      <c r="D413" s="119"/>
      <c r="E413" s="73" t="s">
        <v>179</v>
      </c>
      <c r="F413" s="40">
        <f>G413+H413</f>
        <v>0</v>
      </c>
      <c r="G413" s="40">
        <v>0</v>
      </c>
      <c r="H413" s="40">
        <v>0</v>
      </c>
      <c r="I413" s="49">
        <v>0</v>
      </c>
      <c r="J413" s="49">
        <f>F413+I413</f>
        <v>0</v>
      </c>
    </row>
    <row r="414" spans="1:11" x14ac:dyDescent="0.25">
      <c r="A414" s="26"/>
      <c r="B414" s="120">
        <v>754</v>
      </c>
      <c r="C414" s="16"/>
      <c r="D414" s="114"/>
      <c r="E414" s="28" t="s">
        <v>15</v>
      </c>
      <c r="F414" s="63">
        <f>G414+H414</f>
        <v>2500</v>
      </c>
      <c r="G414" s="63">
        <f t="shared" ref="G414:J415" si="55">G415</f>
        <v>2500</v>
      </c>
      <c r="H414" s="63">
        <f t="shared" si="55"/>
        <v>0</v>
      </c>
      <c r="I414" s="63">
        <f t="shared" si="55"/>
        <v>0</v>
      </c>
      <c r="J414" s="63">
        <f t="shared" si="55"/>
        <v>2500</v>
      </c>
    </row>
    <row r="415" spans="1:11" x14ac:dyDescent="0.25">
      <c r="A415" s="26"/>
      <c r="B415" s="121"/>
      <c r="C415" s="115">
        <v>75412</v>
      </c>
      <c r="D415" s="116"/>
      <c r="E415" s="34" t="s">
        <v>17</v>
      </c>
      <c r="F415" s="64">
        <f>G415+H415</f>
        <v>2500</v>
      </c>
      <c r="G415" s="64">
        <f t="shared" si="55"/>
        <v>2500</v>
      </c>
      <c r="H415" s="64">
        <f t="shared" si="55"/>
        <v>0</v>
      </c>
      <c r="I415" s="64">
        <f t="shared" si="55"/>
        <v>0</v>
      </c>
      <c r="J415" s="64">
        <f t="shared" si="55"/>
        <v>2500</v>
      </c>
    </row>
    <row r="416" spans="1:11" x14ac:dyDescent="0.25">
      <c r="A416" s="26"/>
      <c r="B416" s="122"/>
      <c r="C416" s="123">
        <v>75412</v>
      </c>
      <c r="D416" s="119">
        <v>4210</v>
      </c>
      <c r="E416" s="42" t="s">
        <v>33</v>
      </c>
      <c r="F416" s="65">
        <f>G416+H416</f>
        <v>2500</v>
      </c>
      <c r="G416" s="65">
        <f>G418</f>
        <v>2500</v>
      </c>
      <c r="H416" s="65">
        <f>H418</f>
        <v>0</v>
      </c>
      <c r="I416" s="65">
        <f>I418</f>
        <v>0</v>
      </c>
      <c r="J416" s="65">
        <f>J418</f>
        <v>2500</v>
      </c>
      <c r="K416" s="182"/>
    </row>
    <row r="417" spans="1:11" x14ac:dyDescent="0.25">
      <c r="A417" s="26"/>
      <c r="B417" s="122"/>
      <c r="C417" s="122"/>
      <c r="D417" s="124"/>
      <c r="E417" s="42" t="s">
        <v>19</v>
      </c>
      <c r="F417" s="65"/>
      <c r="G417" s="65"/>
      <c r="H417" s="65"/>
      <c r="I417" s="65"/>
      <c r="J417" s="65"/>
    </row>
    <row r="418" spans="1:11" ht="39.75" customHeight="1" x14ac:dyDescent="0.25">
      <c r="A418" s="26"/>
      <c r="B418" s="122"/>
      <c r="C418" s="122"/>
      <c r="D418" s="124"/>
      <c r="E418" s="42" t="s">
        <v>180</v>
      </c>
      <c r="F418" s="65">
        <f>G418+H418</f>
        <v>2500</v>
      </c>
      <c r="G418" s="65">
        <v>2500</v>
      </c>
      <c r="H418" s="65"/>
      <c r="I418" s="65"/>
      <c r="J418" s="65">
        <f>F418+I418</f>
        <v>2500</v>
      </c>
    </row>
    <row r="419" spans="1:11" s="25" customFormat="1" ht="15" customHeight="1" x14ac:dyDescent="0.25">
      <c r="A419" s="26"/>
      <c r="B419" s="16">
        <v>801</v>
      </c>
      <c r="C419" s="16"/>
      <c r="D419" s="114"/>
      <c r="E419" s="28" t="s">
        <v>181</v>
      </c>
      <c r="F419" s="63">
        <f>F420</f>
        <v>4000</v>
      </c>
      <c r="G419" s="63">
        <f>G420</f>
        <v>4000</v>
      </c>
      <c r="H419" s="63">
        <f>H420</f>
        <v>0</v>
      </c>
      <c r="I419" s="63">
        <f>I420</f>
        <v>0</v>
      </c>
      <c r="J419" s="63">
        <f>J420</f>
        <v>4000</v>
      </c>
    </row>
    <row r="420" spans="1:11" s="36" customFormat="1" ht="15" customHeight="1" x14ac:dyDescent="0.25">
      <c r="A420" s="68"/>
      <c r="B420" s="115"/>
      <c r="C420" s="115">
        <v>80195</v>
      </c>
      <c r="D420" s="116"/>
      <c r="E420" s="54" t="s">
        <v>24</v>
      </c>
      <c r="F420" s="64">
        <f>G420+H420</f>
        <v>4000</v>
      </c>
      <c r="G420" s="64">
        <f>G421</f>
        <v>4000</v>
      </c>
      <c r="H420" s="64">
        <f>H421</f>
        <v>0</v>
      </c>
      <c r="I420" s="64">
        <f>I421</f>
        <v>0</v>
      </c>
      <c r="J420" s="64">
        <f>J421</f>
        <v>4000</v>
      </c>
    </row>
    <row r="421" spans="1:11" ht="15" customHeight="1" x14ac:dyDescent="0.25">
      <c r="A421" s="55"/>
      <c r="B421" s="117"/>
      <c r="C421" s="123">
        <v>80195</v>
      </c>
      <c r="D421" s="119">
        <v>4210</v>
      </c>
      <c r="E421" s="42" t="s">
        <v>33</v>
      </c>
      <c r="F421" s="65">
        <f>G421+H421</f>
        <v>4000</v>
      </c>
      <c r="G421" s="65">
        <f>SUM(G423:G423)</f>
        <v>4000</v>
      </c>
      <c r="H421" s="65">
        <f>H423</f>
        <v>0</v>
      </c>
      <c r="I421" s="65">
        <f>I423</f>
        <v>0</v>
      </c>
      <c r="J421" s="65">
        <f>J423</f>
        <v>4000</v>
      </c>
      <c r="K421" s="182"/>
    </row>
    <row r="422" spans="1:11" ht="15" customHeight="1" x14ac:dyDescent="0.25">
      <c r="A422" s="26"/>
      <c r="B422" s="122"/>
      <c r="C422" s="122"/>
      <c r="D422" s="124"/>
      <c r="E422" s="42" t="s">
        <v>19</v>
      </c>
      <c r="F422" s="65"/>
      <c r="G422" s="65"/>
      <c r="H422" s="65"/>
      <c r="I422" s="65"/>
      <c r="J422" s="65"/>
    </row>
    <row r="423" spans="1:11" ht="32.25" customHeight="1" x14ac:dyDescent="0.25">
      <c r="A423" s="26"/>
      <c r="B423" s="122"/>
      <c r="C423" s="122"/>
      <c r="D423" s="124"/>
      <c r="E423" s="42" t="s">
        <v>182</v>
      </c>
      <c r="F423" s="65">
        <f>G423+H423</f>
        <v>4000</v>
      </c>
      <c r="G423" s="65">
        <v>4000</v>
      </c>
      <c r="H423" s="65"/>
      <c r="I423" s="65"/>
      <c r="J423" s="65">
        <f>F423+I423</f>
        <v>4000</v>
      </c>
    </row>
    <row r="424" spans="1:11" s="25" customFormat="1" ht="21" customHeight="1" x14ac:dyDescent="0.25">
      <c r="A424" s="26"/>
      <c r="B424" s="16">
        <v>851</v>
      </c>
      <c r="C424" s="16"/>
      <c r="D424" s="114"/>
      <c r="E424" s="56" t="s">
        <v>27</v>
      </c>
      <c r="F424" s="63">
        <f>G424+H424</f>
        <v>8500</v>
      </c>
      <c r="G424" s="63">
        <f>G425</f>
        <v>8500</v>
      </c>
      <c r="H424" s="63">
        <f>H425</f>
        <v>0</v>
      </c>
      <c r="I424" s="63">
        <f>I425</f>
        <v>0</v>
      </c>
      <c r="J424" s="63">
        <f>J425</f>
        <v>8500</v>
      </c>
    </row>
    <row r="425" spans="1:11" s="36" customFormat="1" ht="16.5" customHeight="1" x14ac:dyDescent="0.25">
      <c r="A425" s="68"/>
      <c r="B425" s="115"/>
      <c r="C425" s="115">
        <v>85195</v>
      </c>
      <c r="D425" s="116"/>
      <c r="E425" s="54" t="s">
        <v>24</v>
      </c>
      <c r="F425" s="64">
        <f>G425+H425</f>
        <v>8500</v>
      </c>
      <c r="G425" s="64">
        <f>G426</f>
        <v>8500</v>
      </c>
      <c r="H425" s="64">
        <f>H426</f>
        <v>0</v>
      </c>
      <c r="I425" s="64">
        <f>I426</f>
        <v>0</v>
      </c>
      <c r="J425" s="64">
        <f>I425+F425</f>
        <v>8500</v>
      </c>
    </row>
    <row r="426" spans="1:11" ht="15" customHeight="1" x14ac:dyDescent="0.25">
      <c r="A426" s="55"/>
      <c r="B426" s="117"/>
      <c r="C426" s="123">
        <v>85195</v>
      </c>
      <c r="D426" s="119">
        <v>4210</v>
      </c>
      <c r="E426" s="42" t="s">
        <v>33</v>
      </c>
      <c r="F426" s="65">
        <f>G426+H426</f>
        <v>8500</v>
      </c>
      <c r="G426" s="65">
        <f>G428</f>
        <v>8500</v>
      </c>
      <c r="H426" s="65">
        <f t="shared" ref="H426:I426" si="56">H428</f>
        <v>0</v>
      </c>
      <c r="I426" s="65">
        <f t="shared" si="56"/>
        <v>0</v>
      </c>
      <c r="J426" s="65">
        <f>I426+F426</f>
        <v>8500</v>
      </c>
      <c r="K426" s="182"/>
    </row>
    <row r="427" spans="1:11" ht="18" customHeight="1" x14ac:dyDescent="0.25">
      <c r="A427" s="26"/>
      <c r="B427" s="122"/>
      <c r="C427" s="122"/>
      <c r="D427" s="124"/>
      <c r="E427" s="42" t="s">
        <v>19</v>
      </c>
      <c r="F427" s="65"/>
      <c r="G427" s="65"/>
      <c r="H427" s="65"/>
      <c r="I427" s="65"/>
      <c r="J427" s="65"/>
    </row>
    <row r="428" spans="1:11" ht="16.5" customHeight="1" x14ac:dyDescent="0.25">
      <c r="A428" s="26"/>
      <c r="B428" s="170"/>
      <c r="C428" s="170"/>
      <c r="D428" s="171"/>
      <c r="E428" s="48" t="s">
        <v>355</v>
      </c>
      <c r="F428" s="172">
        <f>G428+H428</f>
        <v>8500</v>
      </c>
      <c r="G428" s="172">
        <v>8500</v>
      </c>
      <c r="H428" s="172"/>
      <c r="I428" s="172">
        <v>0</v>
      </c>
      <c r="J428" s="172">
        <f>I428+F428</f>
        <v>8500</v>
      </c>
    </row>
    <row r="429" spans="1:11" x14ac:dyDescent="0.25">
      <c r="A429" s="26"/>
      <c r="B429" s="14">
        <v>900</v>
      </c>
      <c r="C429" s="14"/>
      <c r="D429" s="15"/>
      <c r="E429" s="28" t="s">
        <v>36</v>
      </c>
      <c r="F429" s="29">
        <f>G429+H429</f>
        <v>10706</v>
      </c>
      <c r="G429" s="29">
        <f>G430+G434</f>
        <v>10706</v>
      </c>
      <c r="H429" s="29">
        <f>H430+H434</f>
        <v>0</v>
      </c>
      <c r="I429" s="29">
        <f>I430+I434</f>
        <v>-2400</v>
      </c>
      <c r="J429" s="29">
        <f>J430+J434</f>
        <v>8306</v>
      </c>
    </row>
    <row r="430" spans="1:11" x14ac:dyDescent="0.25">
      <c r="A430" s="26"/>
      <c r="B430" s="32"/>
      <c r="C430" s="32" t="s">
        <v>75</v>
      </c>
      <c r="D430" s="33"/>
      <c r="E430" s="34" t="s">
        <v>76</v>
      </c>
      <c r="F430" s="35">
        <f>G430+H430</f>
        <v>1300</v>
      </c>
      <c r="G430" s="35">
        <f>G431</f>
        <v>1300</v>
      </c>
      <c r="H430" s="35">
        <f>H431</f>
        <v>0</v>
      </c>
      <c r="I430" s="35">
        <f>I431</f>
        <v>0</v>
      </c>
      <c r="J430" s="35">
        <f>J431</f>
        <v>1300</v>
      </c>
    </row>
    <row r="431" spans="1:11" x14ac:dyDescent="0.25">
      <c r="A431" s="55"/>
      <c r="B431" s="58"/>
      <c r="C431" s="50" t="s">
        <v>75</v>
      </c>
      <c r="D431" s="38">
        <v>4300</v>
      </c>
      <c r="E431" s="73" t="s">
        <v>62</v>
      </c>
      <c r="F431" s="40">
        <f>G431+H431</f>
        <v>1300</v>
      </c>
      <c r="G431" s="40">
        <f>G433</f>
        <v>1300</v>
      </c>
      <c r="H431" s="40">
        <f>H433</f>
        <v>0</v>
      </c>
      <c r="I431" s="40">
        <f>I433</f>
        <v>0</v>
      </c>
      <c r="J431" s="40">
        <f>J433</f>
        <v>1300</v>
      </c>
      <c r="K431" s="182"/>
    </row>
    <row r="432" spans="1:11" x14ac:dyDescent="0.25">
      <c r="A432" s="26"/>
      <c r="B432" s="58"/>
      <c r="C432" s="31"/>
      <c r="D432" s="38"/>
      <c r="E432" s="73" t="s">
        <v>19</v>
      </c>
      <c r="F432" s="40"/>
      <c r="G432" s="40"/>
      <c r="H432" s="40"/>
      <c r="I432" s="40"/>
      <c r="J432" s="40"/>
    </row>
    <row r="433" spans="1:11" ht="30" x14ac:dyDescent="0.25">
      <c r="A433" s="26"/>
      <c r="B433" s="58"/>
      <c r="C433" s="58"/>
      <c r="D433" s="38"/>
      <c r="E433" s="76" t="s">
        <v>183</v>
      </c>
      <c r="F433" s="40">
        <f>G433+H433</f>
        <v>1300</v>
      </c>
      <c r="G433" s="40">
        <v>1300</v>
      </c>
      <c r="H433" s="40"/>
      <c r="I433" s="40"/>
      <c r="J433" s="40">
        <f>F433+I433</f>
        <v>1300</v>
      </c>
    </row>
    <row r="434" spans="1:11" x14ac:dyDescent="0.25">
      <c r="A434" s="26"/>
      <c r="B434" s="32"/>
      <c r="C434" s="32" t="s">
        <v>78</v>
      </c>
      <c r="D434" s="33"/>
      <c r="E434" s="34" t="s">
        <v>79</v>
      </c>
      <c r="F434" s="35">
        <f>G434+H434</f>
        <v>9406</v>
      </c>
      <c r="G434" s="35">
        <f>G435+G439</f>
        <v>9406</v>
      </c>
      <c r="H434" s="35">
        <f>H435+H439</f>
        <v>0</v>
      </c>
      <c r="I434" s="35">
        <f>I435+I439</f>
        <v>-2400</v>
      </c>
      <c r="J434" s="35">
        <f>J435+J439</f>
        <v>7006</v>
      </c>
    </row>
    <row r="435" spans="1:11" x14ac:dyDescent="0.25">
      <c r="A435" s="26"/>
      <c r="B435" s="58"/>
      <c r="C435" s="37" t="s">
        <v>78</v>
      </c>
      <c r="D435" s="38">
        <v>4210</v>
      </c>
      <c r="E435" s="42" t="s">
        <v>33</v>
      </c>
      <c r="F435" s="40">
        <f>G435+H435</f>
        <v>4706</v>
      </c>
      <c r="G435" s="40">
        <f>SUM(G437:G438)</f>
        <v>4706</v>
      </c>
      <c r="H435" s="40">
        <f>SUM(H437:H438)</f>
        <v>0</v>
      </c>
      <c r="I435" s="40">
        <f>SUM(I437:I438)</f>
        <v>-2400</v>
      </c>
      <c r="J435" s="40">
        <f>SUM(J437:J438)</f>
        <v>2306</v>
      </c>
      <c r="K435" s="182"/>
    </row>
    <row r="436" spans="1:11" x14ac:dyDescent="0.25">
      <c r="A436" s="26"/>
      <c r="B436" s="58"/>
      <c r="C436" s="32"/>
      <c r="D436" s="33"/>
      <c r="E436" s="42" t="s">
        <v>19</v>
      </c>
      <c r="F436" s="35"/>
      <c r="G436" s="35"/>
      <c r="H436" s="35"/>
      <c r="I436" s="35"/>
      <c r="J436" s="35"/>
    </row>
    <row r="437" spans="1:11" ht="50.25" customHeight="1" x14ac:dyDescent="0.25">
      <c r="A437" s="26"/>
      <c r="B437" s="58"/>
      <c r="C437" s="32"/>
      <c r="D437" s="33"/>
      <c r="E437" s="76" t="s">
        <v>184</v>
      </c>
      <c r="F437" s="40">
        <f>G437+H437</f>
        <v>2006</v>
      </c>
      <c r="G437" s="40">
        <v>2006</v>
      </c>
      <c r="H437" s="35"/>
      <c r="I437" s="35"/>
      <c r="J437" s="40">
        <f>F437+I437</f>
        <v>2006</v>
      </c>
    </row>
    <row r="438" spans="1:11" x14ac:dyDescent="0.25">
      <c r="A438" s="26"/>
      <c r="B438" s="58"/>
      <c r="C438" s="32"/>
      <c r="D438" s="33"/>
      <c r="E438" s="42" t="s">
        <v>185</v>
      </c>
      <c r="F438" s="40">
        <f>G438+H438</f>
        <v>2700</v>
      </c>
      <c r="G438" s="40">
        <v>2700</v>
      </c>
      <c r="H438" s="40"/>
      <c r="I438" s="40">
        <v>-2400</v>
      </c>
      <c r="J438" s="40">
        <f>F438+I438</f>
        <v>300</v>
      </c>
    </row>
    <row r="439" spans="1:11" x14ac:dyDescent="0.25">
      <c r="A439" s="55"/>
      <c r="B439" s="58"/>
      <c r="C439" s="37" t="s">
        <v>78</v>
      </c>
      <c r="D439" s="38">
        <v>4300</v>
      </c>
      <c r="E439" s="39" t="s">
        <v>38</v>
      </c>
      <c r="F439" s="40">
        <f>G439+H439</f>
        <v>4700</v>
      </c>
      <c r="G439" s="40">
        <f>G441</f>
        <v>4700</v>
      </c>
      <c r="H439" s="40">
        <f xml:space="preserve"> SUM(H441)</f>
        <v>0</v>
      </c>
      <c r="I439" s="40">
        <f xml:space="preserve"> SUM(I441)</f>
        <v>0</v>
      </c>
      <c r="J439" s="40">
        <f xml:space="preserve"> SUM(J441)</f>
        <v>4700</v>
      </c>
      <c r="K439" s="182"/>
    </row>
    <row r="440" spans="1:11" x14ac:dyDescent="0.25">
      <c r="A440" s="26"/>
      <c r="B440" s="58"/>
      <c r="C440" s="32"/>
      <c r="D440" s="33"/>
      <c r="E440" s="42" t="s">
        <v>19</v>
      </c>
      <c r="F440" s="35"/>
      <c r="G440" s="35"/>
      <c r="H440" s="35"/>
      <c r="I440" s="35"/>
      <c r="J440" s="35"/>
    </row>
    <row r="441" spans="1:11" ht="21" customHeight="1" x14ac:dyDescent="0.25">
      <c r="A441" s="26"/>
      <c r="B441" s="58"/>
      <c r="C441" s="32"/>
      <c r="D441" s="38"/>
      <c r="E441" s="76" t="s">
        <v>186</v>
      </c>
      <c r="F441" s="40">
        <f>G441+H441</f>
        <v>4700</v>
      </c>
      <c r="G441" s="40">
        <v>4700</v>
      </c>
      <c r="H441" s="35"/>
      <c r="I441" s="49"/>
      <c r="J441" s="49">
        <f>F441+I441</f>
        <v>4700</v>
      </c>
    </row>
    <row r="442" spans="1:11" x14ac:dyDescent="0.25">
      <c r="A442" s="26"/>
      <c r="B442" s="14">
        <v>921</v>
      </c>
      <c r="C442" s="14"/>
      <c r="D442" s="15"/>
      <c r="E442" s="103" t="s">
        <v>41</v>
      </c>
      <c r="F442" s="29">
        <f>G442+H442</f>
        <v>11500</v>
      </c>
      <c r="G442" s="29">
        <f>G443</f>
        <v>11500</v>
      </c>
      <c r="H442" s="29">
        <f>H443</f>
        <v>0</v>
      </c>
      <c r="I442" s="29">
        <f>I443</f>
        <v>2400</v>
      </c>
      <c r="J442" s="29">
        <f>J443</f>
        <v>13900</v>
      </c>
    </row>
    <row r="443" spans="1:11" x14ac:dyDescent="0.25">
      <c r="A443" s="26"/>
      <c r="B443" s="32"/>
      <c r="C443" s="32">
        <v>92195</v>
      </c>
      <c r="D443" s="33"/>
      <c r="E443" s="113" t="s">
        <v>24</v>
      </c>
      <c r="F443" s="35">
        <f>G443+H443</f>
        <v>11500</v>
      </c>
      <c r="G443" s="35">
        <f>G453+G444+G449</f>
        <v>11500</v>
      </c>
      <c r="H443" s="35">
        <f>H453+H444+H449</f>
        <v>0</v>
      </c>
      <c r="I443" s="35">
        <f>I453+I444+I449</f>
        <v>2400</v>
      </c>
      <c r="J443" s="35">
        <f>J453+J444+J449</f>
        <v>13900</v>
      </c>
    </row>
    <row r="444" spans="1:11" x14ac:dyDescent="0.25">
      <c r="A444" s="26"/>
      <c r="B444" s="58"/>
      <c r="C444" s="50" t="s">
        <v>42</v>
      </c>
      <c r="D444" s="38">
        <v>4210</v>
      </c>
      <c r="E444" s="73" t="s">
        <v>18</v>
      </c>
      <c r="F444" s="40">
        <f>G444+H444</f>
        <v>2700</v>
      </c>
      <c r="G444" s="40">
        <f>G447+G446+G448</f>
        <v>2700</v>
      </c>
      <c r="H444" s="40">
        <f t="shared" ref="H444:I444" si="57">H447+H446+H448</f>
        <v>0</v>
      </c>
      <c r="I444" s="40">
        <f t="shared" si="57"/>
        <v>0</v>
      </c>
      <c r="J444" s="40">
        <f>F444+I444</f>
        <v>2700</v>
      </c>
      <c r="K444" s="182"/>
    </row>
    <row r="445" spans="1:11" x14ac:dyDescent="0.25">
      <c r="A445" s="26"/>
      <c r="B445" s="58"/>
      <c r="C445" s="58"/>
      <c r="D445" s="38"/>
      <c r="E445" s="73" t="s">
        <v>19</v>
      </c>
      <c r="F445" s="40"/>
      <c r="G445" s="40"/>
      <c r="H445" s="40"/>
      <c r="I445" s="40"/>
      <c r="J445" s="40"/>
    </row>
    <row r="446" spans="1:11" x14ac:dyDescent="0.25">
      <c r="A446" s="26"/>
      <c r="B446" s="58"/>
      <c r="C446" s="58"/>
      <c r="D446" s="38"/>
      <c r="E446" s="73" t="s">
        <v>187</v>
      </c>
      <c r="F446" s="40">
        <f>G446+H446</f>
        <v>700</v>
      </c>
      <c r="G446" s="40">
        <v>700</v>
      </c>
      <c r="H446" s="40"/>
      <c r="I446" s="40"/>
      <c r="J446" s="40">
        <f>F446+I446</f>
        <v>700</v>
      </c>
    </row>
    <row r="447" spans="1:11" ht="36" customHeight="1" x14ac:dyDescent="0.25">
      <c r="A447" s="26"/>
      <c r="B447" s="58"/>
      <c r="C447" s="58"/>
      <c r="D447" s="38"/>
      <c r="E447" s="73" t="s">
        <v>188</v>
      </c>
      <c r="F447" s="40">
        <f>G447+H447</f>
        <v>1000</v>
      </c>
      <c r="G447" s="40">
        <v>1000</v>
      </c>
      <c r="H447" s="40"/>
      <c r="I447" s="40"/>
      <c r="J447" s="40">
        <f>F447+I447</f>
        <v>1000</v>
      </c>
    </row>
    <row r="448" spans="1:11" ht="36" customHeight="1" x14ac:dyDescent="0.25">
      <c r="A448" s="26"/>
      <c r="B448" s="58"/>
      <c r="C448" s="58"/>
      <c r="D448" s="38"/>
      <c r="E448" s="73" t="s">
        <v>354</v>
      </c>
      <c r="F448" s="40">
        <f>G448+H448</f>
        <v>1000</v>
      </c>
      <c r="G448" s="40">
        <v>1000</v>
      </c>
      <c r="H448" s="40"/>
      <c r="I448" s="40"/>
      <c r="J448" s="40">
        <f>I448+F448</f>
        <v>1000</v>
      </c>
    </row>
    <row r="449" spans="1:11" x14ac:dyDescent="0.25">
      <c r="A449" s="26"/>
      <c r="B449" s="58"/>
      <c r="C449" s="50" t="s">
        <v>42</v>
      </c>
      <c r="D449" s="38">
        <v>4220</v>
      </c>
      <c r="E449" s="42" t="s">
        <v>44</v>
      </c>
      <c r="F449" s="40">
        <f t="shared" ref="F449:H449" si="58">F451+F452</f>
        <v>2000</v>
      </c>
      <c r="G449" s="40">
        <f t="shared" si="58"/>
        <v>2000</v>
      </c>
      <c r="H449" s="40">
        <f t="shared" si="58"/>
        <v>0</v>
      </c>
      <c r="I449" s="40">
        <f>I451+I452</f>
        <v>0</v>
      </c>
      <c r="J449" s="40">
        <f>F449+I449</f>
        <v>2000</v>
      </c>
      <c r="K449" s="182"/>
    </row>
    <row r="450" spans="1:11" x14ac:dyDescent="0.25">
      <c r="A450" s="26"/>
      <c r="B450" s="58"/>
      <c r="C450" s="58"/>
      <c r="D450" s="38"/>
      <c r="E450" s="73" t="s">
        <v>19</v>
      </c>
      <c r="F450" s="40"/>
      <c r="G450" s="40"/>
      <c r="H450" s="40"/>
      <c r="I450" s="40"/>
      <c r="J450" s="40"/>
    </row>
    <row r="451" spans="1:11" ht="45" x14ac:dyDescent="0.25">
      <c r="A451" s="26"/>
      <c r="B451" s="58"/>
      <c r="C451" s="58"/>
      <c r="D451" s="38"/>
      <c r="E451" s="73" t="s">
        <v>189</v>
      </c>
      <c r="F451" s="40">
        <f>G451+H451</f>
        <v>1000</v>
      </c>
      <c r="G451" s="40">
        <v>1000</v>
      </c>
      <c r="H451" s="40"/>
      <c r="I451" s="40"/>
      <c r="J451" s="40">
        <f>F451+I451</f>
        <v>1000</v>
      </c>
    </row>
    <row r="452" spans="1:11" ht="30" x14ac:dyDescent="0.25">
      <c r="A452" s="26"/>
      <c r="B452" s="58"/>
      <c r="C452" s="58"/>
      <c r="D452" s="38"/>
      <c r="E452" s="73" t="s">
        <v>352</v>
      </c>
      <c r="F452" s="40">
        <f>G452+H452</f>
        <v>1000</v>
      </c>
      <c r="G452" s="40">
        <v>1000</v>
      </c>
      <c r="H452" s="40"/>
      <c r="I452" s="40"/>
      <c r="J452" s="40">
        <f>F452+I452</f>
        <v>1000</v>
      </c>
    </row>
    <row r="453" spans="1:11" x14ac:dyDescent="0.25">
      <c r="A453" s="55"/>
      <c r="B453" s="58"/>
      <c r="C453" s="50" t="s">
        <v>42</v>
      </c>
      <c r="D453" s="38">
        <v>4300</v>
      </c>
      <c r="E453" s="73" t="s">
        <v>62</v>
      </c>
      <c r="F453" s="40">
        <f>SUM(F455:F461)</f>
        <v>6800</v>
      </c>
      <c r="G453" s="40">
        <f t="shared" ref="G453:I453" si="59">SUM(G455:G461)</f>
        <v>6800</v>
      </c>
      <c r="H453" s="40">
        <f t="shared" si="59"/>
        <v>0</v>
      </c>
      <c r="I453" s="40">
        <f t="shared" si="59"/>
        <v>2400</v>
      </c>
      <c r="J453" s="40">
        <f>F453+I453</f>
        <v>9200</v>
      </c>
      <c r="K453" s="182"/>
    </row>
    <row r="454" spans="1:11" x14ac:dyDescent="0.25">
      <c r="A454" s="26"/>
      <c r="B454" s="58"/>
      <c r="C454" s="58"/>
      <c r="D454" s="38"/>
      <c r="E454" s="73" t="s">
        <v>19</v>
      </c>
      <c r="F454" s="40"/>
      <c r="G454" s="40"/>
      <c r="H454" s="40"/>
      <c r="I454" s="40"/>
      <c r="J454" s="40"/>
    </row>
    <row r="455" spans="1:11" x14ac:dyDescent="0.25">
      <c r="A455" s="26"/>
      <c r="B455" s="58"/>
      <c r="C455" s="58"/>
      <c r="D455" s="38"/>
      <c r="E455" s="73" t="s">
        <v>190</v>
      </c>
      <c r="F455" s="40">
        <f t="shared" ref="F455:F465" si="60">G455+H455</f>
        <v>2000</v>
      </c>
      <c r="G455" s="40">
        <v>2000</v>
      </c>
      <c r="H455" s="40"/>
      <c r="I455" s="40"/>
      <c r="J455" s="40">
        <f>F455+I455</f>
        <v>2000</v>
      </c>
    </row>
    <row r="456" spans="1:11" x14ac:dyDescent="0.25">
      <c r="A456" s="26"/>
      <c r="B456" s="58"/>
      <c r="C456" s="58"/>
      <c r="D456" s="38"/>
      <c r="E456" s="73" t="s">
        <v>369</v>
      </c>
      <c r="F456" s="40">
        <f>G456+H456</f>
        <v>0</v>
      </c>
      <c r="G456" s="40"/>
      <c r="H456" s="40"/>
      <c r="I456" s="40">
        <v>2500</v>
      </c>
      <c r="J456" s="40">
        <f>F456+I456</f>
        <v>2500</v>
      </c>
    </row>
    <row r="457" spans="1:11" ht="30" x14ac:dyDescent="0.25">
      <c r="A457" s="26"/>
      <c r="B457" s="58"/>
      <c r="C457" s="58"/>
      <c r="D457" s="38"/>
      <c r="E457" s="73" t="s">
        <v>370</v>
      </c>
      <c r="F457" s="40">
        <f>H457+G457</f>
        <v>0</v>
      </c>
      <c r="G457" s="40"/>
      <c r="H457" s="40"/>
      <c r="I457" s="40">
        <v>1000</v>
      </c>
      <c r="J457" s="40">
        <f>I457+F457</f>
        <v>1000</v>
      </c>
    </row>
    <row r="458" spans="1:11" ht="30" x14ac:dyDescent="0.25">
      <c r="A458" s="26"/>
      <c r="B458" s="58"/>
      <c r="C458" s="58"/>
      <c r="D458" s="38"/>
      <c r="E458" s="73" t="s">
        <v>191</v>
      </c>
      <c r="F458" s="40">
        <f t="shared" si="60"/>
        <v>800</v>
      </c>
      <c r="G458" s="40">
        <v>800</v>
      </c>
      <c r="H458" s="40"/>
      <c r="I458" s="40"/>
      <c r="J458" s="40">
        <f>F458+I458</f>
        <v>800</v>
      </c>
    </row>
    <row r="459" spans="1:11" ht="45" x14ac:dyDescent="0.25">
      <c r="A459" s="26"/>
      <c r="B459" s="58"/>
      <c r="C459" s="58"/>
      <c r="D459" s="38"/>
      <c r="E459" s="73" t="s">
        <v>192</v>
      </c>
      <c r="F459" s="40">
        <f t="shared" si="60"/>
        <v>1000</v>
      </c>
      <c r="G459" s="40">
        <v>1000</v>
      </c>
      <c r="H459" s="40"/>
      <c r="I459" s="40"/>
      <c r="J459" s="40">
        <f>F459+I459</f>
        <v>1000</v>
      </c>
    </row>
    <row r="460" spans="1:11" ht="30" x14ac:dyDescent="0.25">
      <c r="A460" s="26"/>
      <c r="B460" s="58"/>
      <c r="C460" s="58"/>
      <c r="D460" s="38"/>
      <c r="E460" s="42" t="s">
        <v>193</v>
      </c>
      <c r="F460" s="40">
        <f t="shared" si="60"/>
        <v>2500</v>
      </c>
      <c r="G460" s="40">
        <v>2500</v>
      </c>
      <c r="H460" s="35"/>
      <c r="I460" s="40">
        <v>-2500</v>
      </c>
      <c r="J460" s="40">
        <f>F460+I460</f>
        <v>0</v>
      </c>
    </row>
    <row r="461" spans="1:11" ht="30" x14ac:dyDescent="0.25">
      <c r="A461" s="26"/>
      <c r="B461" s="58"/>
      <c r="C461" s="58"/>
      <c r="D461" s="38"/>
      <c r="E461" s="42" t="s">
        <v>353</v>
      </c>
      <c r="F461" s="40">
        <f>G461+H461</f>
        <v>500</v>
      </c>
      <c r="G461" s="40">
        <v>500</v>
      </c>
      <c r="H461" s="35"/>
      <c r="I461" s="40">
        <v>1400</v>
      </c>
      <c r="J461" s="40">
        <f>F461+I461</f>
        <v>1900</v>
      </c>
    </row>
    <row r="462" spans="1:11" x14ac:dyDescent="0.25">
      <c r="A462" s="23">
        <v>11</v>
      </c>
      <c r="B462" s="188" t="s">
        <v>194</v>
      </c>
      <c r="C462" s="188"/>
      <c r="D462" s="188"/>
      <c r="E462" s="188"/>
      <c r="F462" s="66">
        <f t="shared" si="60"/>
        <v>76471.199999999997</v>
      </c>
      <c r="G462" s="66">
        <f>G468+G463</f>
        <v>10800</v>
      </c>
      <c r="H462" s="66">
        <f>H468+H463</f>
        <v>65671.199999999997</v>
      </c>
      <c r="I462" s="66">
        <f>I468+I463</f>
        <v>0</v>
      </c>
      <c r="J462" s="66">
        <f>J468+J463</f>
        <v>76471.199999999997</v>
      </c>
    </row>
    <row r="463" spans="1:11" x14ac:dyDescent="0.25">
      <c r="A463" s="26"/>
      <c r="B463" s="14" t="s">
        <v>98</v>
      </c>
      <c r="C463" s="14"/>
      <c r="D463" s="15"/>
      <c r="E463" s="28" t="s">
        <v>72</v>
      </c>
      <c r="F463" s="29">
        <f t="shared" si="60"/>
        <v>65671.199999999997</v>
      </c>
      <c r="G463" s="29">
        <f t="shared" ref="G463:J464" si="61">G464</f>
        <v>0</v>
      </c>
      <c r="H463" s="29">
        <f t="shared" si="61"/>
        <v>65671.199999999997</v>
      </c>
      <c r="I463" s="29">
        <f t="shared" si="61"/>
        <v>0</v>
      </c>
      <c r="J463" s="29">
        <f t="shared" si="61"/>
        <v>65671.199999999997</v>
      </c>
    </row>
    <row r="464" spans="1:11" s="36" customFormat="1" x14ac:dyDescent="0.25">
      <c r="A464" s="68"/>
      <c r="B464" s="32"/>
      <c r="C464" s="32" t="s">
        <v>73</v>
      </c>
      <c r="D464" s="33"/>
      <c r="E464" s="95" t="s">
        <v>24</v>
      </c>
      <c r="F464" s="35">
        <f t="shared" si="60"/>
        <v>65671.199999999997</v>
      </c>
      <c r="G464" s="35">
        <f t="shared" si="61"/>
        <v>0</v>
      </c>
      <c r="H464" s="35">
        <f t="shared" si="61"/>
        <v>65671.199999999997</v>
      </c>
      <c r="I464" s="35">
        <f t="shared" si="61"/>
        <v>0</v>
      </c>
      <c r="J464" s="35">
        <f t="shared" si="61"/>
        <v>65671.199999999997</v>
      </c>
    </row>
    <row r="465" spans="1:11" x14ac:dyDescent="0.25">
      <c r="A465" s="55"/>
      <c r="B465" s="58"/>
      <c r="C465" s="31" t="s">
        <v>73</v>
      </c>
      <c r="D465" s="38">
        <v>6050</v>
      </c>
      <c r="E465" s="42" t="s">
        <v>65</v>
      </c>
      <c r="F465" s="40">
        <f t="shared" si="60"/>
        <v>65671.199999999997</v>
      </c>
      <c r="G465" s="40">
        <f>G467</f>
        <v>0</v>
      </c>
      <c r="H465" s="40">
        <f>H467</f>
        <v>65671.199999999997</v>
      </c>
      <c r="I465" s="40">
        <f>I467</f>
        <v>0</v>
      </c>
      <c r="J465" s="40">
        <f>J467</f>
        <v>65671.199999999997</v>
      </c>
    </row>
    <row r="466" spans="1:11" x14ac:dyDescent="0.25">
      <c r="A466" s="55"/>
      <c r="B466" s="58"/>
      <c r="C466" s="58"/>
      <c r="D466" s="38"/>
      <c r="E466" s="96" t="s">
        <v>19</v>
      </c>
      <c r="F466" s="40"/>
      <c r="G466" s="40"/>
      <c r="H466" s="40"/>
      <c r="I466" s="40"/>
      <c r="J466" s="40"/>
    </row>
    <row r="467" spans="1:11" ht="23.25" customHeight="1" x14ac:dyDescent="0.25">
      <c r="A467" s="55"/>
      <c r="B467" s="58"/>
      <c r="C467" s="58"/>
      <c r="D467" s="38"/>
      <c r="E467" s="97" t="s">
        <v>195</v>
      </c>
      <c r="F467" s="40">
        <f t="shared" ref="F467" si="62">G467+H467</f>
        <v>65671.199999999997</v>
      </c>
      <c r="G467" s="40"/>
      <c r="H467" s="40">
        <v>65671.199999999997</v>
      </c>
      <c r="I467" s="49"/>
      <c r="J467" s="49">
        <f>F467+I467</f>
        <v>65671.199999999997</v>
      </c>
    </row>
    <row r="468" spans="1:11" x14ac:dyDescent="0.25">
      <c r="A468" s="26"/>
      <c r="B468" s="14" t="s">
        <v>45</v>
      </c>
      <c r="C468" s="14"/>
      <c r="D468" s="15"/>
      <c r="E468" s="62" t="s">
        <v>46</v>
      </c>
      <c r="F468" s="29">
        <v>10800</v>
      </c>
      <c r="G468" s="29">
        <f>G469</f>
        <v>10800</v>
      </c>
      <c r="H468" s="29">
        <f>H469</f>
        <v>0</v>
      </c>
      <c r="I468" s="29">
        <f>I469</f>
        <v>0</v>
      </c>
      <c r="J468" s="29">
        <f>J469</f>
        <v>10800</v>
      </c>
    </row>
    <row r="469" spans="1:11" x14ac:dyDescent="0.25">
      <c r="A469" s="26"/>
      <c r="B469" s="32"/>
      <c r="C469" s="32" t="s">
        <v>47</v>
      </c>
      <c r="D469" s="33"/>
      <c r="E469" s="80" t="s">
        <v>24</v>
      </c>
      <c r="F469" s="35">
        <v>10800</v>
      </c>
      <c r="G469" s="35">
        <f>G470+G471+G474</f>
        <v>10800</v>
      </c>
      <c r="H469" s="35">
        <f>H470+H471+H474</f>
        <v>0</v>
      </c>
      <c r="I469" s="35">
        <f>I470+I471+I474</f>
        <v>0</v>
      </c>
      <c r="J469" s="35">
        <f>J470+J471+J474</f>
        <v>10800</v>
      </c>
    </row>
    <row r="470" spans="1:11" x14ac:dyDescent="0.25">
      <c r="A470" s="26"/>
      <c r="B470" s="58"/>
      <c r="C470" s="31" t="s">
        <v>47</v>
      </c>
      <c r="D470" s="38">
        <v>4110</v>
      </c>
      <c r="E470" s="39" t="s">
        <v>29</v>
      </c>
      <c r="F470" s="40">
        <v>0</v>
      </c>
      <c r="G470" s="40"/>
      <c r="H470" s="40"/>
      <c r="I470" s="40"/>
      <c r="J470" s="40">
        <f>F470+I470</f>
        <v>0</v>
      </c>
      <c r="K470" s="182"/>
    </row>
    <row r="471" spans="1:11" x14ac:dyDescent="0.25">
      <c r="A471" s="26"/>
      <c r="B471" s="58"/>
      <c r="C471" s="31" t="s">
        <v>47</v>
      </c>
      <c r="D471" s="38">
        <v>4120</v>
      </c>
      <c r="E471" s="39" t="s">
        <v>30</v>
      </c>
      <c r="F471" s="40">
        <v>0</v>
      </c>
      <c r="G471" s="40"/>
      <c r="H471" s="40"/>
      <c r="I471" s="40"/>
      <c r="J471" s="40">
        <f>F471+I471</f>
        <v>0</v>
      </c>
      <c r="K471" s="182"/>
    </row>
    <row r="472" spans="1:11" x14ac:dyDescent="0.25">
      <c r="A472" s="26"/>
      <c r="B472" s="58"/>
      <c r="C472" s="31" t="s">
        <v>47</v>
      </c>
      <c r="D472" s="38">
        <v>4170</v>
      </c>
      <c r="E472" s="42" t="s">
        <v>196</v>
      </c>
      <c r="F472" s="40">
        <v>10800</v>
      </c>
      <c r="G472" s="40">
        <f>G474</f>
        <v>10800</v>
      </c>
      <c r="H472" s="40">
        <f>H474</f>
        <v>0</v>
      </c>
      <c r="I472" s="40">
        <f>I474</f>
        <v>0</v>
      </c>
      <c r="J472" s="40">
        <f>J474</f>
        <v>10800</v>
      </c>
      <c r="K472" s="182"/>
    </row>
    <row r="473" spans="1:11" x14ac:dyDescent="0.25">
      <c r="A473" s="26"/>
      <c r="B473" s="58"/>
      <c r="C473" s="32"/>
      <c r="D473" s="38"/>
      <c r="E473" s="39" t="s">
        <v>19</v>
      </c>
      <c r="F473" s="40"/>
      <c r="G473" s="40"/>
      <c r="H473" s="40"/>
      <c r="I473" s="40"/>
      <c r="J473" s="40"/>
    </row>
    <row r="474" spans="1:11" ht="24" customHeight="1" x14ac:dyDescent="0.25">
      <c r="A474" s="26"/>
      <c r="B474" s="58"/>
      <c r="C474" s="32"/>
      <c r="D474" s="38"/>
      <c r="E474" s="42" t="s">
        <v>197</v>
      </c>
      <c r="F474" s="40">
        <v>10800</v>
      </c>
      <c r="G474" s="40">
        <v>10800</v>
      </c>
      <c r="H474" s="40"/>
      <c r="I474" s="40"/>
      <c r="J474" s="40">
        <f>F474+I474</f>
        <v>10800</v>
      </c>
    </row>
    <row r="475" spans="1:11" x14ac:dyDescent="0.25">
      <c r="A475" s="23">
        <v>12</v>
      </c>
      <c r="B475" s="186" t="s">
        <v>198</v>
      </c>
      <c r="C475" s="186"/>
      <c r="D475" s="186"/>
      <c r="E475" s="186"/>
      <c r="F475" s="66">
        <f>G475+H475</f>
        <v>43053.29</v>
      </c>
      <c r="G475" s="66">
        <f>G476+G481+G491+G496+G486+G510</f>
        <v>43053.29</v>
      </c>
      <c r="H475" s="66">
        <f>H476+H481+H491+H496+H486+H510</f>
        <v>0</v>
      </c>
      <c r="I475" s="66">
        <f>I476+I481+I491+I496+I486</f>
        <v>0</v>
      </c>
      <c r="J475" s="66">
        <f>J476+J481+J491+J496+J486+J510</f>
        <v>43053.29</v>
      </c>
    </row>
    <row r="476" spans="1:11" x14ac:dyDescent="0.25">
      <c r="A476" s="26"/>
      <c r="B476" s="14">
        <v>600</v>
      </c>
      <c r="C476" s="14"/>
      <c r="D476" s="15"/>
      <c r="E476" s="67" t="s">
        <v>50</v>
      </c>
      <c r="F476" s="29">
        <f>G476+H476</f>
        <v>15000</v>
      </c>
      <c r="G476" s="29">
        <f t="shared" ref="G476:J477" si="63">G477</f>
        <v>15000</v>
      </c>
      <c r="H476" s="29">
        <f t="shared" si="63"/>
        <v>0</v>
      </c>
      <c r="I476" s="29">
        <f t="shared" si="63"/>
        <v>0</v>
      </c>
      <c r="J476" s="29">
        <f t="shared" si="63"/>
        <v>15000</v>
      </c>
    </row>
    <row r="477" spans="1:11" x14ac:dyDescent="0.25">
      <c r="A477" s="26"/>
      <c r="B477" s="94"/>
      <c r="C477" s="32">
        <v>60016</v>
      </c>
      <c r="D477" s="126"/>
      <c r="E477" s="113" t="s">
        <v>51</v>
      </c>
      <c r="F477" s="35">
        <f>G477+H477</f>
        <v>15000</v>
      </c>
      <c r="G477" s="35">
        <f t="shared" si="63"/>
        <v>15000</v>
      </c>
      <c r="H477" s="35">
        <f t="shared" si="63"/>
        <v>0</v>
      </c>
      <c r="I477" s="35">
        <f t="shared" si="63"/>
        <v>0</v>
      </c>
      <c r="J477" s="35">
        <f t="shared" si="63"/>
        <v>15000</v>
      </c>
    </row>
    <row r="478" spans="1:11" x14ac:dyDescent="0.25">
      <c r="A478" s="26"/>
      <c r="B478" s="83"/>
      <c r="C478" s="82">
        <v>60016</v>
      </c>
      <c r="D478" s="38">
        <v>4270</v>
      </c>
      <c r="E478" s="42" t="s">
        <v>52</v>
      </c>
      <c r="F478" s="40">
        <f>G478+H478</f>
        <v>15000</v>
      </c>
      <c r="G478" s="40">
        <f>SUM(G480:G480)</f>
        <v>15000</v>
      </c>
      <c r="H478" s="40">
        <f>SUM(H480:H480)</f>
        <v>0</v>
      </c>
      <c r="I478" s="40">
        <f>SUM(I480:I480)</f>
        <v>0</v>
      </c>
      <c r="J478" s="40">
        <f>SUM(J480:J480)</f>
        <v>15000</v>
      </c>
      <c r="K478" s="182"/>
    </row>
    <row r="479" spans="1:11" x14ac:dyDescent="0.25">
      <c r="A479" s="26"/>
      <c r="B479" s="83"/>
      <c r="C479" s="83"/>
      <c r="D479" s="38"/>
      <c r="E479" s="42" t="s">
        <v>19</v>
      </c>
      <c r="F479" s="35"/>
      <c r="G479" s="35"/>
      <c r="H479" s="35"/>
      <c r="I479" s="35"/>
      <c r="J479" s="35"/>
    </row>
    <row r="480" spans="1:11" x14ac:dyDescent="0.25">
      <c r="A480" s="26"/>
      <c r="B480" s="83"/>
      <c r="C480" s="83"/>
      <c r="D480" s="84"/>
      <c r="E480" s="42" t="s">
        <v>53</v>
      </c>
      <c r="F480" s="40">
        <f>G480</f>
        <v>15000</v>
      </c>
      <c r="G480" s="40">
        <v>15000</v>
      </c>
      <c r="H480" s="40">
        <v>0</v>
      </c>
      <c r="I480" s="49"/>
      <c r="J480" s="49">
        <f>F480+I480</f>
        <v>15000</v>
      </c>
    </row>
    <row r="481" spans="1:11" s="25" customFormat="1" ht="23.25" customHeight="1" x14ac:dyDescent="0.25">
      <c r="A481" s="26"/>
      <c r="B481" s="27" t="s">
        <v>141</v>
      </c>
      <c r="C481" s="14"/>
      <c r="D481" s="15"/>
      <c r="E481" s="56" t="s">
        <v>15</v>
      </c>
      <c r="F481" s="29">
        <f>G481+H481</f>
        <v>1500</v>
      </c>
      <c r="G481" s="29">
        <f t="shared" ref="G481:J482" si="64">G482</f>
        <v>1500</v>
      </c>
      <c r="H481" s="29">
        <f t="shared" si="64"/>
        <v>0</v>
      </c>
      <c r="I481" s="29">
        <f t="shared" si="64"/>
        <v>0</v>
      </c>
      <c r="J481" s="29">
        <f t="shared" si="64"/>
        <v>1500</v>
      </c>
    </row>
    <row r="482" spans="1:11" s="36" customFormat="1" x14ac:dyDescent="0.25">
      <c r="A482" s="68"/>
      <c r="B482" s="32"/>
      <c r="C482" s="32" t="s">
        <v>16</v>
      </c>
      <c r="D482" s="33"/>
      <c r="E482" s="54" t="s">
        <v>17</v>
      </c>
      <c r="F482" s="35">
        <f>G482+H482</f>
        <v>1500</v>
      </c>
      <c r="G482" s="35">
        <f t="shared" si="64"/>
        <v>1500</v>
      </c>
      <c r="H482" s="35">
        <f t="shared" si="64"/>
        <v>0</v>
      </c>
      <c r="I482" s="35">
        <f t="shared" si="64"/>
        <v>0</v>
      </c>
      <c r="J482" s="35">
        <f t="shared" si="64"/>
        <v>1500</v>
      </c>
    </row>
    <row r="483" spans="1:11" x14ac:dyDescent="0.25">
      <c r="A483" s="26"/>
      <c r="B483" s="58"/>
      <c r="C483" s="37" t="s">
        <v>16</v>
      </c>
      <c r="D483" s="38">
        <v>4210</v>
      </c>
      <c r="E483" s="42" t="s">
        <v>33</v>
      </c>
      <c r="F483" s="40">
        <f>G483+H483</f>
        <v>1500</v>
      </c>
      <c r="G483" s="40">
        <f>G485</f>
        <v>1500</v>
      </c>
      <c r="H483" s="40">
        <f>H485</f>
        <v>0</v>
      </c>
      <c r="I483" s="40">
        <f>I485</f>
        <v>0</v>
      </c>
      <c r="J483" s="40">
        <f>J485</f>
        <v>1500</v>
      </c>
      <c r="K483" s="182"/>
    </row>
    <row r="484" spans="1:11" x14ac:dyDescent="0.25">
      <c r="A484" s="26"/>
      <c r="B484" s="58"/>
      <c r="C484" s="58"/>
      <c r="D484" s="38"/>
      <c r="E484" s="42" t="s">
        <v>19</v>
      </c>
      <c r="F484" s="40"/>
      <c r="G484" s="40"/>
      <c r="H484" s="40"/>
      <c r="I484" s="40"/>
      <c r="J484" s="40"/>
    </row>
    <row r="485" spans="1:11" x14ac:dyDescent="0.25">
      <c r="A485" s="26"/>
      <c r="B485" s="58"/>
      <c r="C485" s="58"/>
      <c r="D485" s="38"/>
      <c r="E485" s="42" t="s">
        <v>199</v>
      </c>
      <c r="F485" s="40">
        <f>G485+H485</f>
        <v>1500</v>
      </c>
      <c r="G485" s="40">
        <v>1500</v>
      </c>
      <c r="H485" s="40"/>
      <c r="I485" s="40"/>
      <c r="J485" s="40">
        <f>F485+I485</f>
        <v>1500</v>
      </c>
    </row>
    <row r="486" spans="1:11" s="25" customFormat="1" x14ac:dyDescent="0.25">
      <c r="A486" s="26"/>
      <c r="B486" s="14" t="s">
        <v>21</v>
      </c>
      <c r="C486" s="14"/>
      <c r="D486" s="15"/>
      <c r="E486" s="56" t="s">
        <v>181</v>
      </c>
      <c r="F486" s="29">
        <f>G486+H486</f>
        <v>1553.29</v>
      </c>
      <c r="G486" s="29">
        <f t="shared" ref="G486:J487" si="65">G487</f>
        <v>1553.29</v>
      </c>
      <c r="H486" s="29">
        <f t="shared" si="65"/>
        <v>0</v>
      </c>
      <c r="I486" s="29">
        <f t="shared" si="65"/>
        <v>0</v>
      </c>
      <c r="J486" s="29">
        <f t="shared" si="65"/>
        <v>1553.29</v>
      </c>
    </row>
    <row r="487" spans="1:11" s="36" customFormat="1" x14ac:dyDescent="0.25">
      <c r="A487" s="68"/>
      <c r="B487" s="32"/>
      <c r="C487" s="32" t="s">
        <v>23</v>
      </c>
      <c r="D487" s="33"/>
      <c r="E487" s="54" t="s">
        <v>24</v>
      </c>
      <c r="F487" s="35">
        <f>G487+H487</f>
        <v>1553.29</v>
      </c>
      <c r="G487" s="35">
        <f t="shared" si="65"/>
        <v>1553.29</v>
      </c>
      <c r="H487" s="35">
        <f t="shared" si="65"/>
        <v>0</v>
      </c>
      <c r="I487" s="35">
        <f t="shared" si="65"/>
        <v>0</v>
      </c>
      <c r="J487" s="35">
        <f t="shared" si="65"/>
        <v>1553.29</v>
      </c>
    </row>
    <row r="488" spans="1:11" x14ac:dyDescent="0.25">
      <c r="A488" s="55"/>
      <c r="B488" s="58"/>
      <c r="C488" s="50" t="s">
        <v>23</v>
      </c>
      <c r="D488" s="38">
        <v>4210</v>
      </c>
      <c r="E488" s="42" t="s">
        <v>33</v>
      </c>
      <c r="F488" s="40">
        <f>G488+H488</f>
        <v>1553.29</v>
      </c>
      <c r="G488" s="40">
        <f>SUM(G490:G490)</f>
        <v>1553.29</v>
      </c>
      <c r="H488" s="40">
        <f>SUM(H490:H490)</f>
        <v>0</v>
      </c>
      <c r="I488" s="40">
        <f>SUM(I490:I490)</f>
        <v>0</v>
      </c>
      <c r="J488" s="40">
        <f>SUM(J490:J490)</f>
        <v>1553.29</v>
      </c>
      <c r="K488" s="182"/>
    </row>
    <row r="489" spans="1:11" x14ac:dyDescent="0.25">
      <c r="A489" s="26"/>
      <c r="B489" s="83"/>
      <c r="C489" s="83"/>
      <c r="D489" s="84"/>
      <c r="E489" s="42" t="s">
        <v>19</v>
      </c>
      <c r="F489" s="40"/>
      <c r="G489" s="40"/>
      <c r="H489" s="40"/>
      <c r="I489" s="40"/>
      <c r="J489" s="40"/>
    </row>
    <row r="490" spans="1:11" ht="21" customHeight="1" x14ac:dyDescent="0.25">
      <c r="A490" s="26"/>
      <c r="B490" s="83"/>
      <c r="C490" s="83"/>
      <c r="D490" s="84"/>
      <c r="E490" s="42" t="s">
        <v>200</v>
      </c>
      <c r="F490" s="40">
        <f>G490+H490</f>
        <v>1553.29</v>
      </c>
      <c r="G490" s="40">
        <v>1553.29</v>
      </c>
      <c r="H490" s="40"/>
      <c r="I490" s="40"/>
      <c r="J490" s="40">
        <f>F490+I490</f>
        <v>1553.29</v>
      </c>
    </row>
    <row r="491" spans="1:11" x14ac:dyDescent="0.25">
      <c r="A491" s="26"/>
      <c r="B491" s="127" t="s">
        <v>35</v>
      </c>
      <c r="C491" s="127"/>
      <c r="D491" s="128"/>
      <c r="E491" s="28" t="s">
        <v>36</v>
      </c>
      <c r="F491" s="29">
        <f>G491+H491</f>
        <v>5500</v>
      </c>
      <c r="G491" s="29">
        <f t="shared" ref="G491:J492" si="66">G492</f>
        <v>5500</v>
      </c>
      <c r="H491" s="29">
        <f t="shared" si="66"/>
        <v>0</v>
      </c>
      <c r="I491" s="29">
        <f t="shared" si="66"/>
        <v>0</v>
      </c>
      <c r="J491" s="29">
        <f t="shared" si="66"/>
        <v>5500</v>
      </c>
    </row>
    <row r="492" spans="1:11" s="36" customFormat="1" x14ac:dyDescent="0.25">
      <c r="A492" s="68"/>
      <c r="B492" s="129"/>
      <c r="C492" s="129" t="s">
        <v>78</v>
      </c>
      <c r="D492" s="130"/>
      <c r="E492" s="34" t="s">
        <v>79</v>
      </c>
      <c r="F492" s="35">
        <f>G492+H492</f>
        <v>5500</v>
      </c>
      <c r="G492" s="35">
        <f t="shared" si="66"/>
        <v>5500</v>
      </c>
      <c r="H492" s="35">
        <f t="shared" si="66"/>
        <v>0</v>
      </c>
      <c r="I492" s="35">
        <f t="shared" si="66"/>
        <v>0</v>
      </c>
      <c r="J492" s="35">
        <f t="shared" si="66"/>
        <v>5500</v>
      </c>
    </row>
    <row r="493" spans="1:11" x14ac:dyDescent="0.25">
      <c r="A493" s="55"/>
      <c r="B493" s="131"/>
      <c r="C493" s="132" t="s">
        <v>78</v>
      </c>
      <c r="D493" s="133">
        <v>4300</v>
      </c>
      <c r="E493" s="73" t="s">
        <v>201</v>
      </c>
      <c r="F493" s="40">
        <f>G493+H493</f>
        <v>5500</v>
      </c>
      <c r="G493" s="40">
        <f>G495</f>
        <v>5500</v>
      </c>
      <c r="H493" s="40">
        <f>H495</f>
        <v>0</v>
      </c>
      <c r="I493" s="40">
        <f>I495</f>
        <v>0</v>
      </c>
      <c r="J493" s="40">
        <f>J495</f>
        <v>5500</v>
      </c>
      <c r="K493" s="182"/>
    </row>
    <row r="494" spans="1:11" x14ac:dyDescent="0.25">
      <c r="A494" s="55"/>
      <c r="B494" s="131"/>
      <c r="C494" s="131"/>
      <c r="D494" s="133"/>
      <c r="E494" s="39" t="s">
        <v>19</v>
      </c>
      <c r="F494" s="40"/>
      <c r="G494" s="40"/>
      <c r="H494" s="40"/>
      <c r="I494" s="40"/>
      <c r="J494" s="40"/>
    </row>
    <row r="495" spans="1:11" x14ac:dyDescent="0.25">
      <c r="A495" s="55"/>
      <c r="B495" s="131"/>
      <c r="C495" s="131"/>
      <c r="D495" s="133"/>
      <c r="E495" s="39" t="s">
        <v>202</v>
      </c>
      <c r="F495" s="40">
        <f>G495+H495</f>
        <v>5500</v>
      </c>
      <c r="G495" s="40">
        <v>5500</v>
      </c>
      <c r="H495" s="40"/>
      <c r="I495" s="40"/>
      <c r="J495" s="40">
        <f>F495+I495</f>
        <v>5500</v>
      </c>
    </row>
    <row r="496" spans="1:11" s="25" customFormat="1" ht="15" customHeight="1" x14ac:dyDescent="0.5">
      <c r="A496" s="134"/>
      <c r="B496" s="127" t="s">
        <v>40</v>
      </c>
      <c r="C496" s="135"/>
      <c r="D496" s="136"/>
      <c r="E496" s="103" t="s">
        <v>41</v>
      </c>
      <c r="F496" s="29">
        <f>G496+H496</f>
        <v>16500</v>
      </c>
      <c r="G496" s="29">
        <f t="shared" ref="G496:J496" si="67">G497</f>
        <v>16500</v>
      </c>
      <c r="H496" s="29">
        <f t="shared" si="67"/>
        <v>0</v>
      </c>
      <c r="I496" s="29">
        <f t="shared" si="67"/>
        <v>0</v>
      </c>
      <c r="J496" s="29">
        <f t="shared" si="67"/>
        <v>16500</v>
      </c>
      <c r="K496" s="137"/>
    </row>
    <row r="497" spans="1:11" s="36" customFormat="1" ht="15" customHeight="1" x14ac:dyDescent="0.5">
      <c r="A497" s="72"/>
      <c r="B497" s="138"/>
      <c r="C497" s="129" t="s">
        <v>42</v>
      </c>
      <c r="D497" s="139"/>
      <c r="E497" s="80" t="s">
        <v>24</v>
      </c>
      <c r="F497" s="35">
        <f>G497+H497</f>
        <v>16500</v>
      </c>
      <c r="G497" s="35">
        <f>G504+G498+G501</f>
        <v>16500</v>
      </c>
      <c r="H497" s="35">
        <f t="shared" ref="H497:I497" si="68">H504+H498+H501</f>
        <v>0</v>
      </c>
      <c r="I497" s="35">
        <f t="shared" si="68"/>
        <v>0</v>
      </c>
      <c r="J497" s="35">
        <f>F497+I497</f>
        <v>16500</v>
      </c>
      <c r="K497" s="140"/>
    </row>
    <row r="498" spans="1:11" s="36" customFormat="1" ht="15" customHeight="1" x14ac:dyDescent="0.5">
      <c r="A498" s="72"/>
      <c r="B498" s="138"/>
      <c r="C498" s="185" t="s">
        <v>42</v>
      </c>
      <c r="D498" s="144">
        <v>4210</v>
      </c>
      <c r="E498" s="76" t="s">
        <v>33</v>
      </c>
      <c r="F498" s="40">
        <f>F500</f>
        <v>0</v>
      </c>
      <c r="G498" s="40">
        <f>G500</f>
        <v>0</v>
      </c>
      <c r="H498" s="40">
        <f t="shared" ref="H498:I498" si="69">H500</f>
        <v>0</v>
      </c>
      <c r="I498" s="40">
        <f t="shared" si="69"/>
        <v>1250</v>
      </c>
      <c r="J498" s="40">
        <f>I498+F498</f>
        <v>1250</v>
      </c>
      <c r="K498" s="140"/>
    </row>
    <row r="499" spans="1:11" s="36" customFormat="1" ht="15" customHeight="1" x14ac:dyDescent="0.5">
      <c r="A499" s="72"/>
      <c r="B499" s="138"/>
      <c r="C499" s="129"/>
      <c r="D499" s="139"/>
      <c r="E499" s="76" t="s">
        <v>19</v>
      </c>
      <c r="F499" s="40"/>
      <c r="G499" s="40"/>
      <c r="H499" s="40"/>
      <c r="I499" s="40"/>
      <c r="J499" s="40"/>
      <c r="K499" s="140"/>
    </row>
    <row r="500" spans="1:11" s="36" customFormat="1" ht="15" customHeight="1" x14ac:dyDescent="0.5">
      <c r="A500" s="72"/>
      <c r="B500" s="138"/>
      <c r="C500" s="129"/>
      <c r="D500" s="139"/>
      <c r="E500" s="76" t="s">
        <v>351</v>
      </c>
      <c r="F500" s="40">
        <f>G500+H500</f>
        <v>0</v>
      </c>
      <c r="G500" s="40"/>
      <c r="H500" s="40"/>
      <c r="I500" s="40">
        <v>1250</v>
      </c>
      <c r="J500" s="40">
        <f>F500+I500</f>
        <v>1250</v>
      </c>
      <c r="K500" s="140"/>
    </row>
    <row r="501" spans="1:11" s="36" customFormat="1" ht="15" customHeight="1" x14ac:dyDescent="0.5">
      <c r="A501" s="72"/>
      <c r="B501" s="138"/>
      <c r="C501" s="185" t="s">
        <v>42</v>
      </c>
      <c r="D501" s="144">
        <v>4220</v>
      </c>
      <c r="E501" s="76" t="s">
        <v>44</v>
      </c>
      <c r="F501" s="40">
        <f>F503</f>
        <v>0</v>
      </c>
      <c r="G501" s="40">
        <f>G503</f>
        <v>0</v>
      </c>
      <c r="H501" s="40">
        <f t="shared" ref="H501:I501" si="70">H503</f>
        <v>0</v>
      </c>
      <c r="I501" s="40">
        <f t="shared" si="70"/>
        <v>1000</v>
      </c>
      <c r="J501" s="40">
        <f>F501+I501</f>
        <v>1000</v>
      </c>
      <c r="K501" s="140"/>
    </row>
    <row r="502" spans="1:11" s="36" customFormat="1" ht="15" customHeight="1" x14ac:dyDescent="0.5">
      <c r="A502" s="72"/>
      <c r="B502" s="138"/>
      <c r="C502" s="129"/>
      <c r="D502" s="139"/>
      <c r="E502" s="76" t="s">
        <v>261</v>
      </c>
      <c r="F502" s="40"/>
      <c r="G502" s="40"/>
      <c r="H502" s="40"/>
      <c r="I502" s="40"/>
      <c r="J502" s="40"/>
      <c r="K502" s="140"/>
    </row>
    <row r="503" spans="1:11" s="36" customFormat="1" ht="15" customHeight="1" x14ac:dyDescent="0.5">
      <c r="A503" s="72"/>
      <c r="B503" s="138"/>
      <c r="C503" s="129"/>
      <c r="D503" s="139"/>
      <c r="E503" s="76" t="s">
        <v>351</v>
      </c>
      <c r="F503" s="40">
        <f>G503+H503</f>
        <v>0</v>
      </c>
      <c r="G503" s="40"/>
      <c r="H503" s="40"/>
      <c r="I503" s="40">
        <v>1000</v>
      </c>
      <c r="J503" s="40">
        <f>F503+I503</f>
        <v>1000</v>
      </c>
      <c r="K503" s="140"/>
    </row>
    <row r="504" spans="1:11" ht="15" customHeight="1" x14ac:dyDescent="0.25">
      <c r="A504" s="71"/>
      <c r="B504" s="141"/>
      <c r="C504" s="142" t="s">
        <v>42</v>
      </c>
      <c r="D504" s="133">
        <v>4300</v>
      </c>
      <c r="E504" s="76" t="s">
        <v>62</v>
      </c>
      <c r="F504" s="40">
        <f>F506+F507+F508+F509</f>
        <v>16500</v>
      </c>
      <c r="G504" s="40">
        <f t="shared" ref="G504:H504" si="71">G506+G507+G508+G509</f>
        <v>16500</v>
      </c>
      <c r="H504" s="40">
        <f t="shared" si="71"/>
        <v>0</v>
      </c>
      <c r="I504" s="40">
        <f>I506+I507+I508+I509</f>
        <v>-2250</v>
      </c>
      <c r="J504" s="40">
        <f>J506+J507+J508+J509</f>
        <v>14250</v>
      </c>
      <c r="K504" s="182"/>
    </row>
    <row r="505" spans="1:11" ht="15" customHeight="1" x14ac:dyDescent="0.5">
      <c r="A505" s="134"/>
      <c r="B505" s="141"/>
      <c r="C505" s="141"/>
      <c r="D505" s="144"/>
      <c r="E505" s="76" t="s">
        <v>19</v>
      </c>
      <c r="F505" s="40"/>
      <c r="G505" s="40"/>
      <c r="H505" s="40"/>
      <c r="I505" s="40"/>
      <c r="J505" s="40"/>
      <c r="K505" s="143"/>
    </row>
    <row r="506" spans="1:11" ht="36.75" customHeight="1" x14ac:dyDescent="0.5">
      <c r="A506" s="134"/>
      <c r="B506" s="141"/>
      <c r="C506" s="141"/>
      <c r="D506" s="144"/>
      <c r="E506" s="76" t="s">
        <v>203</v>
      </c>
      <c r="F506" s="40">
        <f t="shared" ref="F506:F512" si="72">G506+H506</f>
        <v>7000</v>
      </c>
      <c r="G506" s="40">
        <v>7000</v>
      </c>
      <c r="H506" s="40"/>
      <c r="I506" s="40"/>
      <c r="J506" s="40">
        <f>F506+I506</f>
        <v>7000</v>
      </c>
      <c r="K506" s="143"/>
    </row>
    <row r="507" spans="1:11" ht="15" customHeight="1" x14ac:dyDescent="0.5">
      <c r="A507" s="134"/>
      <c r="B507" s="141"/>
      <c r="C507" s="141"/>
      <c r="D507" s="144"/>
      <c r="E507" s="76" t="s">
        <v>204</v>
      </c>
      <c r="F507" s="40">
        <f t="shared" si="72"/>
        <v>2500</v>
      </c>
      <c r="G507" s="40">
        <v>2500</v>
      </c>
      <c r="H507" s="40"/>
      <c r="I507" s="40"/>
      <c r="J507" s="40">
        <f>F507+I507</f>
        <v>2500</v>
      </c>
      <c r="K507" s="143"/>
    </row>
    <row r="508" spans="1:11" ht="31.5" customHeight="1" x14ac:dyDescent="0.5">
      <c r="A508" s="134"/>
      <c r="B508" s="141"/>
      <c r="C508" s="141"/>
      <c r="D508" s="144"/>
      <c r="E508" s="76" t="s">
        <v>205</v>
      </c>
      <c r="F508" s="40">
        <f t="shared" si="72"/>
        <v>4000</v>
      </c>
      <c r="G508" s="40">
        <v>4000</v>
      </c>
      <c r="H508" s="40"/>
      <c r="I508" s="40"/>
      <c r="J508" s="40">
        <f>F508+I508</f>
        <v>4000</v>
      </c>
      <c r="K508" s="143"/>
    </row>
    <row r="509" spans="1:11" ht="31.5" customHeight="1" x14ac:dyDescent="0.5">
      <c r="A509" s="134"/>
      <c r="B509" s="145"/>
      <c r="C509" s="145"/>
      <c r="D509" s="146"/>
      <c r="E509" s="147" t="s">
        <v>351</v>
      </c>
      <c r="F509" s="49">
        <f>G509+H509</f>
        <v>3000</v>
      </c>
      <c r="G509" s="49">
        <v>3000</v>
      </c>
      <c r="H509" s="49"/>
      <c r="I509" s="49">
        <v>-2250</v>
      </c>
      <c r="J509" s="49">
        <f>I509+F509</f>
        <v>750</v>
      </c>
      <c r="K509" s="143"/>
    </row>
    <row r="510" spans="1:11" s="25" customFormat="1" ht="15" customHeight="1" x14ac:dyDescent="0.5">
      <c r="A510" s="134"/>
      <c r="B510" s="127" t="s">
        <v>45</v>
      </c>
      <c r="C510" s="135"/>
      <c r="D510" s="136"/>
      <c r="E510" s="62" t="s">
        <v>46</v>
      </c>
      <c r="F510" s="29">
        <f t="shared" si="72"/>
        <v>3000</v>
      </c>
      <c r="G510" s="29">
        <f t="shared" ref="G510:J511" si="73">G511</f>
        <v>3000</v>
      </c>
      <c r="H510" s="29">
        <f t="shared" si="73"/>
        <v>0</v>
      </c>
      <c r="I510" s="29">
        <f t="shared" si="73"/>
        <v>0</v>
      </c>
      <c r="J510" s="29">
        <f t="shared" si="73"/>
        <v>3000</v>
      </c>
      <c r="K510" s="137"/>
    </row>
    <row r="511" spans="1:11" s="36" customFormat="1" ht="15" customHeight="1" x14ac:dyDescent="0.5">
      <c r="A511" s="148"/>
      <c r="B511" s="138"/>
      <c r="C511" s="129" t="s">
        <v>47</v>
      </c>
      <c r="D511" s="139"/>
      <c r="E511" s="80" t="s">
        <v>24</v>
      </c>
      <c r="F511" s="35">
        <f t="shared" si="72"/>
        <v>3000</v>
      </c>
      <c r="G511" s="35">
        <f t="shared" si="73"/>
        <v>3000</v>
      </c>
      <c r="H511" s="35">
        <f t="shared" si="73"/>
        <v>0</v>
      </c>
      <c r="I511" s="35">
        <f t="shared" si="73"/>
        <v>0</v>
      </c>
      <c r="J511" s="35">
        <f t="shared" si="73"/>
        <v>3000</v>
      </c>
      <c r="K511" s="140"/>
    </row>
    <row r="512" spans="1:11" ht="15" customHeight="1" x14ac:dyDescent="0.25">
      <c r="A512" s="134"/>
      <c r="B512" s="141"/>
      <c r="C512" s="142" t="s">
        <v>47</v>
      </c>
      <c r="D512" s="133">
        <v>4210</v>
      </c>
      <c r="E512" s="42" t="s">
        <v>33</v>
      </c>
      <c r="F512" s="40">
        <f t="shared" si="72"/>
        <v>3000</v>
      </c>
      <c r="G512" s="40">
        <f>G514</f>
        <v>3000</v>
      </c>
      <c r="H512" s="40">
        <f>H514</f>
        <v>0</v>
      </c>
      <c r="I512" s="40">
        <f>I514</f>
        <v>0</v>
      </c>
      <c r="J512" s="40">
        <f>J514</f>
        <v>3000</v>
      </c>
      <c r="K512" s="182"/>
    </row>
    <row r="513" spans="1:11" ht="15" customHeight="1" x14ac:dyDescent="0.5">
      <c r="A513" s="134"/>
      <c r="B513" s="141"/>
      <c r="C513" s="141"/>
      <c r="D513" s="144"/>
      <c r="E513" s="76" t="s">
        <v>19</v>
      </c>
      <c r="F513" s="40"/>
      <c r="G513" s="40"/>
      <c r="H513" s="40"/>
      <c r="I513" s="40"/>
      <c r="J513" s="40"/>
      <c r="K513" s="143"/>
    </row>
    <row r="514" spans="1:11" ht="33" customHeight="1" x14ac:dyDescent="0.5">
      <c r="A514" s="134"/>
      <c r="B514" s="141"/>
      <c r="C514" s="141"/>
      <c r="D514" s="144"/>
      <c r="E514" s="76" t="s">
        <v>206</v>
      </c>
      <c r="F514" s="40">
        <f>G514+H514</f>
        <v>3000</v>
      </c>
      <c r="G514" s="40">
        <v>3000</v>
      </c>
      <c r="H514" s="40"/>
      <c r="I514" s="40"/>
      <c r="J514" s="40">
        <f>F514+I514</f>
        <v>3000</v>
      </c>
      <c r="K514" s="143"/>
    </row>
    <row r="515" spans="1:11" x14ac:dyDescent="0.25">
      <c r="A515" s="23">
        <v>13</v>
      </c>
      <c r="B515" s="188" t="s">
        <v>207</v>
      </c>
      <c r="C515" s="188"/>
      <c r="D515" s="188"/>
      <c r="E515" s="188"/>
      <c r="F515" s="66">
        <f>G515+H515</f>
        <v>33188.5</v>
      </c>
      <c r="G515" s="66">
        <f>G516+G526+G550+G545+G521</f>
        <v>33188.5</v>
      </c>
      <c r="H515" s="66">
        <f>H516+H526+H550+H545+H521</f>
        <v>0</v>
      </c>
      <c r="I515" s="66">
        <f>I516+I526+I550+I545+I521</f>
        <v>0</v>
      </c>
      <c r="J515" s="66">
        <f>J516+J526+J550+J545+J521</f>
        <v>33188.5</v>
      </c>
    </row>
    <row r="516" spans="1:11" x14ac:dyDescent="0.25">
      <c r="A516" s="26"/>
      <c r="B516" s="27">
        <v>754</v>
      </c>
      <c r="C516" s="14"/>
      <c r="D516" s="15"/>
      <c r="E516" s="28" t="s">
        <v>15</v>
      </c>
      <c r="F516" s="29">
        <f>G516+H516</f>
        <v>2000</v>
      </c>
      <c r="G516" s="29">
        <f t="shared" ref="G516:J517" si="74">G517</f>
        <v>2000</v>
      </c>
      <c r="H516" s="29">
        <f t="shared" si="74"/>
        <v>0</v>
      </c>
      <c r="I516" s="29">
        <f t="shared" si="74"/>
        <v>0</v>
      </c>
      <c r="J516" s="29">
        <f t="shared" si="74"/>
        <v>2000</v>
      </c>
    </row>
    <row r="517" spans="1:11" x14ac:dyDescent="0.25">
      <c r="A517" s="68"/>
      <c r="B517" s="32"/>
      <c r="C517" s="32" t="s">
        <v>16</v>
      </c>
      <c r="D517" s="33"/>
      <c r="E517" s="34" t="s">
        <v>17</v>
      </c>
      <c r="F517" s="35">
        <f>G517+H517</f>
        <v>2000</v>
      </c>
      <c r="G517" s="35">
        <f t="shared" si="74"/>
        <v>2000</v>
      </c>
      <c r="H517" s="35">
        <f t="shared" si="74"/>
        <v>0</v>
      </c>
      <c r="I517" s="35">
        <f t="shared" si="74"/>
        <v>0</v>
      </c>
      <c r="J517" s="35">
        <f t="shared" si="74"/>
        <v>2000</v>
      </c>
    </row>
    <row r="518" spans="1:11" x14ac:dyDescent="0.25">
      <c r="A518" s="55"/>
      <c r="B518" s="58"/>
      <c r="C518" s="37" t="s">
        <v>16</v>
      </c>
      <c r="D518" s="38">
        <v>4210</v>
      </c>
      <c r="E518" s="42" t="s">
        <v>33</v>
      </c>
      <c r="F518" s="40">
        <f>G518+H518</f>
        <v>2000</v>
      </c>
      <c r="G518" s="40">
        <f>G520</f>
        <v>2000</v>
      </c>
      <c r="H518" s="40">
        <f>H520</f>
        <v>0</v>
      </c>
      <c r="I518" s="40">
        <f>I520</f>
        <v>0</v>
      </c>
      <c r="J518" s="40">
        <f>J520</f>
        <v>2000</v>
      </c>
      <c r="K518" s="182"/>
    </row>
    <row r="519" spans="1:11" x14ac:dyDescent="0.25">
      <c r="A519" s="26"/>
      <c r="B519" s="58"/>
      <c r="C519" s="58"/>
      <c r="D519" s="38"/>
      <c r="E519" s="42" t="s">
        <v>19</v>
      </c>
      <c r="F519" s="40"/>
      <c r="G519" s="40"/>
      <c r="H519" s="40"/>
      <c r="I519" s="40"/>
      <c r="J519" s="40"/>
    </row>
    <row r="520" spans="1:11" ht="39" customHeight="1" x14ac:dyDescent="0.25">
      <c r="A520" s="26"/>
      <c r="B520" s="58"/>
      <c r="C520" s="58"/>
      <c r="D520" s="38"/>
      <c r="E520" s="42" t="s">
        <v>208</v>
      </c>
      <c r="F520" s="40">
        <f>G520+H520</f>
        <v>2000</v>
      </c>
      <c r="G520" s="40">
        <v>2000</v>
      </c>
      <c r="H520" s="40"/>
      <c r="I520" s="49"/>
      <c r="J520" s="49">
        <f>F520+I520</f>
        <v>2000</v>
      </c>
    </row>
    <row r="521" spans="1:11" s="25" customFormat="1" ht="15" customHeight="1" x14ac:dyDescent="0.25">
      <c r="A521" s="26"/>
      <c r="B521" s="14" t="s">
        <v>98</v>
      </c>
      <c r="C521" s="14"/>
      <c r="D521" s="15"/>
      <c r="E521" s="28" t="s">
        <v>72</v>
      </c>
      <c r="F521" s="29">
        <f>G521+H521</f>
        <v>3000</v>
      </c>
      <c r="G521" s="29">
        <f t="shared" ref="G521:J522" si="75">G522</f>
        <v>3000</v>
      </c>
      <c r="H521" s="29">
        <f t="shared" si="75"/>
        <v>0</v>
      </c>
      <c r="I521" s="29">
        <f t="shared" si="75"/>
        <v>0</v>
      </c>
      <c r="J521" s="29">
        <f t="shared" si="75"/>
        <v>3000</v>
      </c>
    </row>
    <row r="522" spans="1:11" s="36" customFormat="1" ht="15" customHeight="1" x14ac:dyDescent="0.25">
      <c r="A522" s="30"/>
      <c r="B522" s="32"/>
      <c r="C522" s="32" t="s">
        <v>73</v>
      </c>
      <c r="D522" s="33"/>
      <c r="E522" s="34" t="s">
        <v>24</v>
      </c>
      <c r="F522" s="35">
        <f>F523</f>
        <v>3000</v>
      </c>
      <c r="G522" s="35">
        <f t="shared" si="75"/>
        <v>3000</v>
      </c>
      <c r="H522" s="35">
        <f t="shared" si="75"/>
        <v>0</v>
      </c>
      <c r="I522" s="35">
        <f t="shared" si="75"/>
        <v>0</v>
      </c>
      <c r="J522" s="35">
        <f t="shared" si="75"/>
        <v>3000</v>
      </c>
    </row>
    <row r="523" spans="1:11" ht="15" customHeight="1" x14ac:dyDescent="0.25">
      <c r="A523" s="26"/>
      <c r="B523" s="58"/>
      <c r="C523" s="50" t="s">
        <v>73</v>
      </c>
      <c r="D523" s="38">
        <v>4300</v>
      </c>
      <c r="E523" s="76" t="s">
        <v>62</v>
      </c>
      <c r="F523" s="40">
        <f>G523+H523</f>
        <v>3000</v>
      </c>
      <c r="G523" s="40">
        <f>G525</f>
        <v>3000</v>
      </c>
      <c r="H523" s="40">
        <f>H525</f>
        <v>0</v>
      </c>
      <c r="I523" s="40">
        <f>I525</f>
        <v>0</v>
      </c>
      <c r="J523" s="40">
        <f>J525</f>
        <v>3000</v>
      </c>
      <c r="K523" s="182"/>
    </row>
    <row r="524" spans="1:11" ht="15" customHeight="1" x14ac:dyDescent="0.25">
      <c r="A524" s="26"/>
      <c r="B524" s="58"/>
      <c r="C524" s="58"/>
      <c r="D524" s="38"/>
      <c r="E524" s="42" t="s">
        <v>19</v>
      </c>
      <c r="F524" s="40"/>
      <c r="G524" s="40"/>
      <c r="H524" s="40"/>
      <c r="I524" s="40"/>
      <c r="J524" s="40"/>
    </row>
    <row r="525" spans="1:11" ht="33" customHeight="1" x14ac:dyDescent="0.25">
      <c r="A525" s="26"/>
      <c r="B525" s="77"/>
      <c r="C525" s="77"/>
      <c r="D525" s="78"/>
      <c r="E525" s="79" t="s">
        <v>209</v>
      </c>
      <c r="F525" s="49">
        <f t="shared" ref="F525:F530" si="76">G525+H525</f>
        <v>3000</v>
      </c>
      <c r="G525" s="49">
        <v>3000</v>
      </c>
      <c r="H525" s="49"/>
      <c r="I525" s="40"/>
      <c r="J525" s="40">
        <f>F525+I525</f>
        <v>3000</v>
      </c>
    </row>
    <row r="526" spans="1:11" x14ac:dyDescent="0.25">
      <c r="A526" s="13"/>
      <c r="B526" s="14" t="s">
        <v>35</v>
      </c>
      <c r="C526" s="14"/>
      <c r="D526" s="15"/>
      <c r="E526" s="28" t="s">
        <v>36</v>
      </c>
      <c r="F526" s="29">
        <f t="shared" si="76"/>
        <v>26588.5</v>
      </c>
      <c r="G526" s="29">
        <f>G527+G540</f>
        <v>26588.5</v>
      </c>
      <c r="H526" s="29">
        <f>H527+H540</f>
        <v>0</v>
      </c>
      <c r="I526" s="29">
        <f>I527</f>
        <v>0</v>
      </c>
      <c r="J526" s="29">
        <f>J527+J540</f>
        <v>26588.5</v>
      </c>
    </row>
    <row r="527" spans="1:11" x14ac:dyDescent="0.25">
      <c r="A527" s="68"/>
      <c r="B527" s="32"/>
      <c r="C527" s="32" t="s">
        <v>78</v>
      </c>
      <c r="D527" s="33"/>
      <c r="E527" s="34" t="s">
        <v>79</v>
      </c>
      <c r="F527" s="35">
        <f t="shared" si="76"/>
        <v>9088.5</v>
      </c>
      <c r="G527" s="35">
        <f>G528+G529+G530+G533+G537</f>
        <v>9088.5</v>
      </c>
      <c r="H527" s="35">
        <f>H528+H529+H530+H533+H537</f>
        <v>0</v>
      </c>
      <c r="I527" s="35">
        <f>I528+I529+I530+I533+I537</f>
        <v>0</v>
      </c>
      <c r="J527" s="35">
        <f>J528+J529+J530+J533+J537</f>
        <v>9088.5</v>
      </c>
    </row>
    <row r="528" spans="1:11" x14ac:dyDescent="0.25">
      <c r="A528" s="68"/>
      <c r="B528" s="32"/>
      <c r="C528" s="31" t="s">
        <v>78</v>
      </c>
      <c r="D528" s="38">
        <v>4110</v>
      </c>
      <c r="E528" s="39" t="s">
        <v>29</v>
      </c>
      <c r="F528" s="40">
        <f t="shared" si="76"/>
        <v>575</v>
      </c>
      <c r="G528" s="40">
        <v>575</v>
      </c>
      <c r="H528" s="35"/>
      <c r="I528" s="35"/>
      <c r="J528" s="40">
        <f>F528+I528</f>
        <v>575</v>
      </c>
      <c r="K528" s="182"/>
    </row>
    <row r="529" spans="1:11" x14ac:dyDescent="0.25">
      <c r="A529" s="68"/>
      <c r="B529" s="32"/>
      <c r="C529" s="31" t="s">
        <v>78</v>
      </c>
      <c r="D529" s="38">
        <v>4120</v>
      </c>
      <c r="E529" s="39" t="s">
        <v>30</v>
      </c>
      <c r="F529" s="40">
        <f t="shared" si="76"/>
        <v>82</v>
      </c>
      <c r="G529" s="40">
        <v>82</v>
      </c>
      <c r="H529" s="35"/>
      <c r="I529" s="35"/>
      <c r="J529" s="40">
        <f>F529+I529</f>
        <v>82</v>
      </c>
      <c r="K529" s="182"/>
    </row>
    <row r="530" spans="1:11" x14ac:dyDescent="0.25">
      <c r="A530" s="68"/>
      <c r="B530" s="32"/>
      <c r="C530" s="31" t="s">
        <v>78</v>
      </c>
      <c r="D530" s="38">
        <v>4170</v>
      </c>
      <c r="E530" s="42" t="s">
        <v>196</v>
      </c>
      <c r="F530" s="40">
        <f t="shared" si="76"/>
        <v>3343</v>
      </c>
      <c r="G530" s="40">
        <f>G532</f>
        <v>3343</v>
      </c>
      <c r="H530" s="40">
        <f>H532</f>
        <v>0</v>
      </c>
      <c r="I530" s="40">
        <f>I532</f>
        <v>0</v>
      </c>
      <c r="J530" s="40">
        <f>J532</f>
        <v>3343</v>
      </c>
      <c r="K530" s="182"/>
    </row>
    <row r="531" spans="1:11" x14ac:dyDescent="0.25">
      <c r="A531" s="68"/>
      <c r="B531" s="32"/>
      <c r="C531" s="32"/>
      <c r="D531" s="38"/>
      <c r="E531" s="42" t="s">
        <v>19</v>
      </c>
      <c r="F531" s="40"/>
      <c r="G531" s="40"/>
      <c r="H531" s="40"/>
      <c r="I531" s="40"/>
      <c r="J531" s="40"/>
    </row>
    <row r="532" spans="1:11" ht="21.75" customHeight="1" x14ac:dyDescent="0.25">
      <c r="A532" s="68"/>
      <c r="B532" s="32"/>
      <c r="C532" s="32"/>
      <c r="D532" s="38"/>
      <c r="E532" s="42" t="s">
        <v>210</v>
      </c>
      <c r="F532" s="40">
        <f>G532+H532</f>
        <v>3343</v>
      </c>
      <c r="G532" s="40">
        <v>3343</v>
      </c>
      <c r="H532" s="40"/>
      <c r="I532" s="40"/>
      <c r="J532" s="40">
        <f>F532+I532</f>
        <v>3343</v>
      </c>
    </row>
    <row r="533" spans="1:11" x14ac:dyDescent="0.25">
      <c r="A533" s="26"/>
      <c r="B533" s="58"/>
      <c r="C533" s="37" t="s">
        <v>78</v>
      </c>
      <c r="D533" s="38">
        <v>4210</v>
      </c>
      <c r="E533" s="42" t="s">
        <v>33</v>
      </c>
      <c r="F533" s="40">
        <f>G533+H533</f>
        <v>3088.5</v>
      </c>
      <c r="G533" s="40">
        <f>SUM(G535:G536)</f>
        <v>3088.5</v>
      </c>
      <c r="H533" s="40">
        <f>SUM(H535:H536)</f>
        <v>0</v>
      </c>
      <c r="I533" s="40">
        <f>SUM(I535:I536)</f>
        <v>0</v>
      </c>
      <c r="J533" s="40">
        <f>SUM(J535:J536)</f>
        <v>3088.5</v>
      </c>
      <c r="K533" s="182"/>
    </row>
    <row r="534" spans="1:11" x14ac:dyDescent="0.25">
      <c r="A534" s="26"/>
      <c r="B534" s="58"/>
      <c r="C534" s="58"/>
      <c r="D534" s="38"/>
      <c r="E534" s="42" t="s">
        <v>19</v>
      </c>
      <c r="F534" s="40"/>
      <c r="G534" s="40"/>
      <c r="H534" s="40"/>
      <c r="I534" s="40"/>
      <c r="J534" s="40"/>
    </row>
    <row r="535" spans="1:11" ht="30" x14ac:dyDescent="0.25">
      <c r="A535" s="26"/>
      <c r="B535" s="58"/>
      <c r="C535" s="58"/>
      <c r="D535" s="38"/>
      <c r="E535" s="42" t="s">
        <v>211</v>
      </c>
      <c r="F535" s="40">
        <f>G535+H535</f>
        <v>2000</v>
      </c>
      <c r="G535" s="40">
        <v>2000</v>
      </c>
      <c r="H535" s="40"/>
      <c r="I535" s="40"/>
      <c r="J535" s="40">
        <f>F535+I535</f>
        <v>2000</v>
      </c>
    </row>
    <row r="536" spans="1:11" x14ac:dyDescent="0.25">
      <c r="A536" s="26"/>
      <c r="B536" s="58"/>
      <c r="C536" s="58"/>
      <c r="D536" s="38"/>
      <c r="E536" s="42" t="s">
        <v>212</v>
      </c>
      <c r="F536" s="40">
        <f>G536+H536</f>
        <v>1088.5</v>
      </c>
      <c r="G536" s="40">
        <v>1088.5</v>
      </c>
      <c r="H536" s="40"/>
      <c r="I536" s="40"/>
      <c r="J536" s="40">
        <f>F536+I536</f>
        <v>1088.5</v>
      </c>
    </row>
    <row r="537" spans="1:11" ht="18.75" customHeight="1" x14ac:dyDescent="0.25">
      <c r="A537" s="55"/>
      <c r="B537" s="58"/>
      <c r="C537" s="37" t="s">
        <v>78</v>
      </c>
      <c r="D537" s="38">
        <v>4300</v>
      </c>
      <c r="E537" s="42" t="s">
        <v>38</v>
      </c>
      <c r="F537" s="40">
        <f>G537+H537</f>
        <v>2000</v>
      </c>
      <c r="G537" s="40">
        <f>G539</f>
        <v>2000</v>
      </c>
      <c r="H537" s="40">
        <f>H539</f>
        <v>0</v>
      </c>
      <c r="I537" s="40">
        <f>I539</f>
        <v>0</v>
      </c>
      <c r="J537" s="40">
        <f>J539</f>
        <v>2000</v>
      </c>
      <c r="K537" s="182"/>
    </row>
    <row r="538" spans="1:11" ht="18.75" customHeight="1" x14ac:dyDescent="0.25">
      <c r="A538" s="26"/>
      <c r="B538" s="58"/>
      <c r="C538" s="58"/>
      <c r="D538" s="38"/>
      <c r="E538" s="42" t="s">
        <v>19</v>
      </c>
      <c r="F538" s="40"/>
      <c r="G538" s="40"/>
      <c r="H538" s="40"/>
      <c r="I538" s="40"/>
      <c r="J538" s="40"/>
    </row>
    <row r="539" spans="1:11" ht="18.75" customHeight="1" x14ac:dyDescent="0.25">
      <c r="A539" s="26"/>
      <c r="B539" s="58"/>
      <c r="C539" s="58"/>
      <c r="D539" s="38"/>
      <c r="E539" s="42" t="s">
        <v>213</v>
      </c>
      <c r="F539" s="40">
        <f>G539+H539</f>
        <v>2000</v>
      </c>
      <c r="G539" s="40">
        <v>2000</v>
      </c>
      <c r="H539" s="40"/>
      <c r="I539" s="40"/>
      <c r="J539" s="40">
        <f>F539+I539</f>
        <v>2000</v>
      </c>
    </row>
    <row r="540" spans="1:11" s="36" customFormat="1" x14ac:dyDescent="0.25">
      <c r="A540" s="30"/>
      <c r="B540" s="32"/>
      <c r="C540" s="32" t="s">
        <v>37</v>
      </c>
      <c r="D540" s="33"/>
      <c r="E540" s="54" t="s">
        <v>24</v>
      </c>
      <c r="F540" s="35">
        <f>F541</f>
        <v>17500</v>
      </c>
      <c r="G540" s="35">
        <f>G541</f>
        <v>17500</v>
      </c>
      <c r="H540" s="35">
        <f>H541</f>
        <v>0</v>
      </c>
      <c r="I540" s="35">
        <f>I541</f>
        <v>0</v>
      </c>
      <c r="J540" s="35">
        <f>J541</f>
        <v>17500</v>
      </c>
    </row>
    <row r="541" spans="1:11" x14ac:dyDescent="0.25">
      <c r="A541" s="55"/>
      <c r="B541" s="58"/>
      <c r="C541" s="50" t="s">
        <v>37</v>
      </c>
      <c r="D541" s="38">
        <v>4300</v>
      </c>
      <c r="E541" s="42" t="s">
        <v>62</v>
      </c>
      <c r="F541" s="40">
        <f>SUM(F543:F544)</f>
        <v>17500</v>
      </c>
      <c r="G541" s="40">
        <f>SUM(G543:G544)</f>
        <v>17500</v>
      </c>
      <c r="H541" s="40">
        <f>SUM(H543:H544)</f>
        <v>0</v>
      </c>
      <c r="I541" s="40">
        <f>I543+I544</f>
        <v>0</v>
      </c>
      <c r="J541" s="40">
        <f>J543+J544</f>
        <v>17500</v>
      </c>
      <c r="K541" s="182"/>
    </row>
    <row r="542" spans="1:11" x14ac:dyDescent="0.25">
      <c r="A542" s="26"/>
      <c r="B542" s="58"/>
      <c r="C542" s="58"/>
      <c r="D542" s="38"/>
      <c r="E542" s="42" t="s">
        <v>19</v>
      </c>
      <c r="F542" s="40"/>
      <c r="G542" s="40"/>
      <c r="H542" s="40"/>
      <c r="I542" s="40"/>
      <c r="J542" s="40"/>
    </row>
    <row r="543" spans="1:11" ht="21.75" customHeight="1" x14ac:dyDescent="0.25">
      <c r="A543" s="26"/>
      <c r="B543" s="58"/>
      <c r="C543" s="58"/>
      <c r="D543" s="38"/>
      <c r="E543" s="42" t="s">
        <v>214</v>
      </c>
      <c r="F543" s="40">
        <f>G543+H543</f>
        <v>7500</v>
      </c>
      <c r="G543" s="40">
        <v>7500</v>
      </c>
      <c r="H543" s="40"/>
      <c r="I543" s="40"/>
      <c r="J543" s="40">
        <f>F543+I543</f>
        <v>7500</v>
      </c>
    </row>
    <row r="544" spans="1:11" ht="36" customHeight="1" x14ac:dyDescent="0.25">
      <c r="A544" s="26"/>
      <c r="B544" s="77"/>
      <c r="C544" s="77"/>
      <c r="D544" s="78"/>
      <c r="E544" s="48" t="s">
        <v>215</v>
      </c>
      <c r="F544" s="49">
        <f>G544+H544</f>
        <v>10000</v>
      </c>
      <c r="G544" s="49">
        <v>10000</v>
      </c>
      <c r="H544" s="49"/>
      <c r="I544" s="49"/>
      <c r="J544" s="49">
        <f>F544+I544</f>
        <v>10000</v>
      </c>
    </row>
    <row r="545" spans="1:11" s="25" customFormat="1" x14ac:dyDescent="0.25">
      <c r="A545" s="26"/>
      <c r="B545" s="14" t="s">
        <v>40</v>
      </c>
      <c r="C545" s="127"/>
      <c r="D545" s="128"/>
      <c r="E545" s="28" t="s">
        <v>41</v>
      </c>
      <c r="F545" s="29">
        <f>G545+H545</f>
        <v>1100</v>
      </c>
      <c r="G545" s="29">
        <f t="shared" ref="G545:J546" si="77">G546</f>
        <v>1100</v>
      </c>
      <c r="H545" s="29">
        <f t="shared" si="77"/>
        <v>0</v>
      </c>
      <c r="I545" s="29">
        <f t="shared" si="77"/>
        <v>0</v>
      </c>
      <c r="J545" s="29">
        <f t="shared" si="77"/>
        <v>1100</v>
      </c>
    </row>
    <row r="546" spans="1:11" s="36" customFormat="1" x14ac:dyDescent="0.25">
      <c r="A546" s="30"/>
      <c r="B546" s="32"/>
      <c r="C546" s="129" t="s">
        <v>42</v>
      </c>
      <c r="D546" s="130"/>
      <c r="E546" s="34" t="s">
        <v>24</v>
      </c>
      <c r="F546" s="35">
        <f>G546+H546</f>
        <v>1100</v>
      </c>
      <c r="G546" s="35">
        <f t="shared" si="77"/>
        <v>1100</v>
      </c>
      <c r="H546" s="35">
        <f t="shared" si="77"/>
        <v>0</v>
      </c>
      <c r="I546" s="35">
        <f t="shared" si="77"/>
        <v>0</v>
      </c>
      <c r="J546" s="35">
        <f t="shared" si="77"/>
        <v>1100</v>
      </c>
    </row>
    <row r="547" spans="1:11" x14ac:dyDescent="0.25">
      <c r="A547" s="55"/>
      <c r="B547" s="58"/>
      <c r="C547" s="142" t="s">
        <v>42</v>
      </c>
      <c r="D547" s="133">
        <v>4300</v>
      </c>
      <c r="E547" s="39" t="s">
        <v>216</v>
      </c>
      <c r="F547" s="40">
        <f>G547+H547</f>
        <v>1100</v>
      </c>
      <c r="G547" s="40">
        <f>G549</f>
        <v>1100</v>
      </c>
      <c r="H547" s="40">
        <f>H549</f>
        <v>0</v>
      </c>
      <c r="I547" s="40">
        <f>I549</f>
        <v>0</v>
      </c>
      <c r="J547" s="40">
        <f>J549</f>
        <v>1100</v>
      </c>
      <c r="K547" s="182"/>
    </row>
    <row r="548" spans="1:11" x14ac:dyDescent="0.25">
      <c r="A548" s="26"/>
      <c r="B548" s="58"/>
      <c r="C548" s="131"/>
      <c r="D548" s="133"/>
      <c r="E548" s="39" t="s">
        <v>19</v>
      </c>
      <c r="F548" s="40"/>
      <c r="G548" s="40"/>
      <c r="H548" s="40"/>
      <c r="I548" s="40"/>
      <c r="J548" s="40"/>
    </row>
    <row r="549" spans="1:11" x14ac:dyDescent="0.25">
      <c r="A549" s="26"/>
      <c r="B549" s="58"/>
      <c r="C549" s="131"/>
      <c r="D549" s="133"/>
      <c r="E549" s="39" t="s">
        <v>217</v>
      </c>
      <c r="F549" s="40">
        <f>G549+H549</f>
        <v>1100</v>
      </c>
      <c r="G549" s="40">
        <v>1100</v>
      </c>
      <c r="H549" s="40"/>
      <c r="I549" s="40"/>
      <c r="J549" s="40">
        <f>F549+I549</f>
        <v>1100</v>
      </c>
    </row>
    <row r="550" spans="1:11" x14ac:dyDescent="0.25">
      <c r="A550" s="26"/>
      <c r="B550" s="14" t="s">
        <v>45</v>
      </c>
      <c r="C550" s="14"/>
      <c r="D550" s="15"/>
      <c r="E550" s="62" t="s">
        <v>46</v>
      </c>
      <c r="F550" s="29">
        <f>G550+H550</f>
        <v>500</v>
      </c>
      <c r="G550" s="29">
        <f t="shared" ref="G550:J551" si="78">G551</f>
        <v>500</v>
      </c>
      <c r="H550" s="29">
        <f t="shared" si="78"/>
        <v>0</v>
      </c>
      <c r="I550" s="29">
        <f t="shared" si="78"/>
        <v>0</v>
      </c>
      <c r="J550" s="29">
        <f t="shared" si="78"/>
        <v>500</v>
      </c>
    </row>
    <row r="551" spans="1:11" x14ac:dyDescent="0.25">
      <c r="A551" s="26"/>
      <c r="B551" s="32"/>
      <c r="C551" s="32" t="s">
        <v>47</v>
      </c>
      <c r="D551" s="33"/>
      <c r="E551" s="80" t="s">
        <v>24</v>
      </c>
      <c r="F551" s="35">
        <f>G551+H551</f>
        <v>500</v>
      </c>
      <c r="G551" s="35">
        <f t="shared" si="78"/>
        <v>500</v>
      </c>
      <c r="H551" s="35">
        <f t="shared" si="78"/>
        <v>0</v>
      </c>
      <c r="I551" s="35">
        <f t="shared" si="78"/>
        <v>0</v>
      </c>
      <c r="J551" s="35">
        <f t="shared" si="78"/>
        <v>500</v>
      </c>
    </row>
    <row r="552" spans="1:11" x14ac:dyDescent="0.25">
      <c r="A552" s="26"/>
      <c r="B552" s="58"/>
      <c r="C552" s="37" t="s">
        <v>47</v>
      </c>
      <c r="D552" s="38">
        <v>4210</v>
      </c>
      <c r="E552" s="42" t="s">
        <v>33</v>
      </c>
      <c r="F552" s="40">
        <f>G552+H552</f>
        <v>500</v>
      </c>
      <c r="G552" s="40">
        <f>G554</f>
        <v>500</v>
      </c>
      <c r="H552" s="40">
        <f>H554</f>
        <v>0</v>
      </c>
      <c r="I552" s="40">
        <f>I554</f>
        <v>0</v>
      </c>
      <c r="J552" s="40">
        <f>J554</f>
        <v>500</v>
      </c>
      <c r="K552" s="182"/>
    </row>
    <row r="553" spans="1:11" x14ac:dyDescent="0.25">
      <c r="A553" s="26"/>
      <c r="B553" s="58"/>
      <c r="C553" s="58"/>
      <c r="D553" s="38"/>
      <c r="E553" s="42" t="s">
        <v>19</v>
      </c>
      <c r="F553" s="40"/>
      <c r="G553" s="40"/>
      <c r="H553" s="40"/>
      <c r="I553" s="40"/>
      <c r="J553" s="40"/>
    </row>
    <row r="554" spans="1:11" ht="37.5" customHeight="1" x14ac:dyDescent="0.25">
      <c r="A554" s="26"/>
      <c r="B554" s="58"/>
      <c r="C554" s="58"/>
      <c r="D554" s="38"/>
      <c r="E554" s="42" t="s">
        <v>218</v>
      </c>
      <c r="F554" s="40">
        <f>G554+H554</f>
        <v>500</v>
      </c>
      <c r="G554" s="40">
        <v>500</v>
      </c>
      <c r="H554" s="40"/>
      <c r="I554" s="40"/>
      <c r="J554" s="40">
        <f>F554+I554</f>
        <v>500</v>
      </c>
    </row>
    <row r="555" spans="1:11" x14ac:dyDescent="0.25">
      <c r="A555" s="23">
        <v>14</v>
      </c>
      <c r="B555" s="188" t="s">
        <v>219</v>
      </c>
      <c r="C555" s="188"/>
      <c r="D555" s="188"/>
      <c r="E555" s="188"/>
      <c r="F555" s="66">
        <f>G555+H555</f>
        <v>76471</v>
      </c>
      <c r="G555" s="66">
        <f>G556+G564+G577+G585+G590+G603+G617</f>
        <v>76471</v>
      </c>
      <c r="H555" s="66">
        <f>H556+H585+H590+H603+H617+H564+H577</f>
        <v>0</v>
      </c>
      <c r="I555" s="66">
        <f>I556+I585+I590+I603+I617+I564+I577</f>
        <v>0</v>
      </c>
      <c r="J555" s="66">
        <f>J556+J585+J590+J603+J617+J564+J577</f>
        <v>76471</v>
      </c>
    </row>
    <row r="556" spans="1:11" x14ac:dyDescent="0.25">
      <c r="A556" s="26"/>
      <c r="B556" s="14" t="s">
        <v>91</v>
      </c>
      <c r="C556" s="14"/>
      <c r="D556" s="15"/>
      <c r="E556" s="56" t="s">
        <v>92</v>
      </c>
      <c r="F556" s="29">
        <f>G556+H556</f>
        <v>30900</v>
      </c>
      <c r="G556" s="29">
        <f>G557</f>
        <v>30900</v>
      </c>
      <c r="H556" s="29">
        <f>H557</f>
        <v>0</v>
      </c>
      <c r="I556" s="29">
        <f>I557</f>
        <v>0</v>
      </c>
      <c r="J556" s="29">
        <f>J557</f>
        <v>30900</v>
      </c>
    </row>
    <row r="557" spans="1:11" x14ac:dyDescent="0.25">
      <c r="A557" s="26"/>
      <c r="B557" s="94"/>
      <c r="C557" s="32" t="s">
        <v>93</v>
      </c>
      <c r="D557" s="33"/>
      <c r="E557" s="69" t="s">
        <v>94</v>
      </c>
      <c r="F557" s="35">
        <f>G557+H557</f>
        <v>30900</v>
      </c>
      <c r="G557" s="35">
        <f>G561+G558</f>
        <v>30900</v>
      </c>
      <c r="H557" s="35">
        <f>H561+H558</f>
        <v>0</v>
      </c>
      <c r="I557" s="35">
        <f>I561+I558</f>
        <v>0</v>
      </c>
      <c r="J557" s="35">
        <f>J561+J558</f>
        <v>30900</v>
      </c>
    </row>
    <row r="558" spans="1:11" x14ac:dyDescent="0.25">
      <c r="A558" s="26"/>
      <c r="B558" s="83"/>
      <c r="C558" s="50" t="s">
        <v>93</v>
      </c>
      <c r="D558" s="38">
        <v>4210</v>
      </c>
      <c r="E558" s="42" t="s">
        <v>33</v>
      </c>
      <c r="F558" s="40">
        <f>G558+H558</f>
        <v>24500</v>
      </c>
      <c r="G558" s="40">
        <f>G560</f>
        <v>24500</v>
      </c>
      <c r="H558" s="40">
        <v>0</v>
      </c>
      <c r="I558" s="40">
        <f>I560</f>
        <v>0</v>
      </c>
      <c r="J558" s="40">
        <f>J560</f>
        <v>24500</v>
      </c>
      <c r="K558" s="182"/>
    </row>
    <row r="559" spans="1:11" x14ac:dyDescent="0.25">
      <c r="A559" s="26"/>
      <c r="B559" s="83"/>
      <c r="C559" s="58"/>
      <c r="D559" s="38"/>
      <c r="E559" s="45" t="s">
        <v>174</v>
      </c>
      <c r="F559" s="112"/>
      <c r="G559" s="112"/>
      <c r="H559" s="112"/>
      <c r="I559" s="112"/>
      <c r="J559" s="112"/>
    </row>
    <row r="560" spans="1:11" x14ac:dyDescent="0.25">
      <c r="A560" s="26"/>
      <c r="B560" s="83"/>
      <c r="C560" s="58"/>
      <c r="D560" s="38"/>
      <c r="E560" s="45" t="s">
        <v>220</v>
      </c>
      <c r="F560" s="40">
        <f>G560+H560</f>
        <v>24500</v>
      </c>
      <c r="G560" s="40">
        <v>24500</v>
      </c>
      <c r="H560" s="40"/>
      <c r="I560" s="40"/>
      <c r="J560" s="40">
        <f>F560+I560</f>
        <v>24500</v>
      </c>
    </row>
    <row r="561" spans="1:11" x14ac:dyDescent="0.25">
      <c r="A561" s="55"/>
      <c r="B561" s="58"/>
      <c r="C561" s="37" t="s">
        <v>93</v>
      </c>
      <c r="D561" s="38">
        <v>4300</v>
      </c>
      <c r="E561" s="39" t="s">
        <v>38</v>
      </c>
      <c r="F561" s="40">
        <f>G561+H561</f>
        <v>6400</v>
      </c>
      <c r="G561" s="40">
        <f>G563</f>
        <v>6400</v>
      </c>
      <c r="H561" s="40">
        <v>0</v>
      </c>
      <c r="I561" s="40">
        <f>I563</f>
        <v>0</v>
      </c>
      <c r="J561" s="40">
        <f>J563</f>
        <v>6400</v>
      </c>
      <c r="K561" s="182"/>
    </row>
    <row r="562" spans="1:11" x14ac:dyDescent="0.25">
      <c r="A562" s="26"/>
      <c r="B562" s="83"/>
      <c r="C562" s="83"/>
      <c r="D562" s="84"/>
      <c r="E562" s="39" t="s">
        <v>19</v>
      </c>
      <c r="F562" s="112"/>
      <c r="G562" s="112"/>
      <c r="H562" s="112"/>
      <c r="I562" s="112"/>
      <c r="J562" s="112"/>
    </row>
    <row r="563" spans="1:11" x14ac:dyDescent="0.25">
      <c r="A563" s="26"/>
      <c r="B563" s="149"/>
      <c r="C563" s="149"/>
      <c r="D563" s="150"/>
      <c r="E563" s="151" t="s">
        <v>221</v>
      </c>
      <c r="F563" s="49">
        <f>G563+H563</f>
        <v>6400</v>
      </c>
      <c r="G563" s="49">
        <v>6400</v>
      </c>
      <c r="H563" s="49"/>
      <c r="I563" s="49"/>
      <c r="J563" s="49">
        <f>F563+I563</f>
        <v>6400</v>
      </c>
    </row>
    <row r="564" spans="1:11" s="25" customFormat="1" x14ac:dyDescent="0.25">
      <c r="A564" s="26"/>
      <c r="B564" s="27" t="s">
        <v>141</v>
      </c>
      <c r="C564" s="14"/>
      <c r="D564" s="15"/>
      <c r="E564" s="28" t="s">
        <v>15</v>
      </c>
      <c r="F564" s="29">
        <f>G564+H564</f>
        <v>9500</v>
      </c>
      <c r="G564" s="29">
        <f>G565+G570</f>
        <v>9500</v>
      </c>
      <c r="H564" s="29">
        <f>H565+H570</f>
        <v>0</v>
      </c>
      <c r="I564" s="29">
        <f>I565+I570</f>
        <v>0</v>
      </c>
      <c r="J564" s="29">
        <f>J565+J570</f>
        <v>9500</v>
      </c>
    </row>
    <row r="565" spans="1:11" s="36" customFormat="1" x14ac:dyDescent="0.25">
      <c r="A565" s="68"/>
      <c r="B565" s="32"/>
      <c r="C565" s="32" t="s">
        <v>16</v>
      </c>
      <c r="D565" s="33"/>
      <c r="E565" s="34" t="s">
        <v>17</v>
      </c>
      <c r="F565" s="35">
        <f>F566</f>
        <v>9500</v>
      </c>
      <c r="G565" s="35">
        <f>G566</f>
        <v>9500</v>
      </c>
      <c r="H565" s="35">
        <f>H566</f>
        <v>0</v>
      </c>
      <c r="I565" s="35">
        <f>I566</f>
        <v>0</v>
      </c>
      <c r="J565" s="35">
        <f>J566</f>
        <v>9500</v>
      </c>
    </row>
    <row r="566" spans="1:11" x14ac:dyDescent="0.25">
      <c r="A566" s="55"/>
      <c r="B566" s="58"/>
      <c r="C566" s="50" t="s">
        <v>16</v>
      </c>
      <c r="D566" s="38">
        <v>4210</v>
      </c>
      <c r="E566" s="42" t="s">
        <v>33</v>
      </c>
      <c r="F566" s="40">
        <f>G566+H566</f>
        <v>9500</v>
      </c>
      <c r="G566" s="40">
        <f>G568+G569</f>
        <v>9500</v>
      </c>
      <c r="H566" s="40">
        <f>H568+H569</f>
        <v>0</v>
      </c>
      <c r="I566" s="40">
        <f>I568+I569</f>
        <v>0</v>
      </c>
      <c r="J566" s="40">
        <f>J568+J569</f>
        <v>9500</v>
      </c>
      <c r="K566" s="182"/>
    </row>
    <row r="567" spans="1:11" x14ac:dyDescent="0.25">
      <c r="A567" s="26"/>
      <c r="B567" s="83"/>
      <c r="C567" s="83"/>
      <c r="D567" s="84"/>
      <c r="E567" s="96" t="s">
        <v>19</v>
      </c>
      <c r="F567" s="40"/>
      <c r="G567" s="40"/>
      <c r="H567" s="40"/>
      <c r="I567" s="40"/>
      <c r="J567" s="40"/>
    </row>
    <row r="568" spans="1:11" x14ac:dyDescent="0.25">
      <c r="A568" s="26"/>
      <c r="B568" s="83"/>
      <c r="C568" s="83"/>
      <c r="D568" s="84"/>
      <c r="E568" s="96" t="s">
        <v>222</v>
      </c>
      <c r="F568" s="40">
        <f>G568+H568</f>
        <v>8000</v>
      </c>
      <c r="G568" s="40">
        <v>8000</v>
      </c>
      <c r="H568" s="40"/>
      <c r="I568" s="40"/>
      <c r="J568" s="40">
        <f>F568+I568</f>
        <v>8000</v>
      </c>
    </row>
    <row r="569" spans="1:11" x14ac:dyDescent="0.25">
      <c r="A569" s="26"/>
      <c r="B569" s="83"/>
      <c r="C569" s="83"/>
      <c r="D569" s="84"/>
      <c r="E569" s="96" t="s">
        <v>223</v>
      </c>
      <c r="F569" s="40">
        <f>G569+H569</f>
        <v>1500</v>
      </c>
      <c r="G569" s="40">
        <v>1500</v>
      </c>
      <c r="H569" s="40"/>
      <c r="I569" s="40"/>
      <c r="J569" s="40">
        <f>F569+I569</f>
        <v>1500</v>
      </c>
    </row>
    <row r="570" spans="1:11" s="36" customFormat="1" x14ac:dyDescent="0.25">
      <c r="A570" s="68"/>
      <c r="B570" s="32"/>
      <c r="C570" s="32" t="s">
        <v>224</v>
      </c>
      <c r="D570" s="33"/>
      <c r="E570" s="95" t="s">
        <v>24</v>
      </c>
      <c r="F570" s="35">
        <f>G570+H570</f>
        <v>0</v>
      </c>
      <c r="G570" s="35">
        <f>G571</f>
        <v>0</v>
      </c>
      <c r="H570" s="35">
        <f>H571+H574</f>
        <v>0</v>
      </c>
      <c r="I570" s="35">
        <f>I571+I574</f>
        <v>0</v>
      </c>
      <c r="J570" s="35">
        <f>J571+J574</f>
        <v>0</v>
      </c>
    </row>
    <row r="571" spans="1:11" x14ac:dyDescent="0.25">
      <c r="A571" s="55"/>
      <c r="B571" s="58"/>
      <c r="C571" s="50" t="s">
        <v>224</v>
      </c>
      <c r="D571" s="38">
        <v>4360</v>
      </c>
      <c r="E571" s="96" t="s">
        <v>225</v>
      </c>
      <c r="F571" s="40">
        <f>G571+H571</f>
        <v>0</v>
      </c>
      <c r="G571" s="40">
        <f>G573</f>
        <v>0</v>
      </c>
      <c r="H571" s="40">
        <f>H573</f>
        <v>0</v>
      </c>
      <c r="I571" s="40">
        <f>I573</f>
        <v>0</v>
      </c>
      <c r="J571" s="40">
        <f>J573</f>
        <v>0</v>
      </c>
      <c r="K571" s="182"/>
    </row>
    <row r="572" spans="1:11" x14ac:dyDescent="0.25">
      <c r="A572" s="26"/>
      <c r="B572" s="83"/>
      <c r="C572" s="83"/>
      <c r="D572" s="84"/>
      <c r="E572" s="96" t="s">
        <v>19</v>
      </c>
      <c r="F572" s="40"/>
      <c r="G572" s="40"/>
      <c r="H572" s="40"/>
      <c r="I572" s="40"/>
      <c r="J572" s="40"/>
    </row>
    <row r="573" spans="1:11" x14ac:dyDescent="0.25">
      <c r="A573" s="26"/>
      <c r="B573" s="83"/>
      <c r="C573" s="83"/>
      <c r="D573" s="84"/>
      <c r="E573" s="96" t="s">
        <v>226</v>
      </c>
      <c r="F573" s="40">
        <f>G573+H573</f>
        <v>0</v>
      </c>
      <c r="G573" s="40">
        <v>0</v>
      </c>
      <c r="H573" s="40"/>
      <c r="I573" s="40"/>
      <c r="J573" s="40">
        <f>F573+I573</f>
        <v>0</v>
      </c>
    </row>
    <row r="574" spans="1:11" x14ac:dyDescent="0.25">
      <c r="A574" s="55"/>
      <c r="B574" s="58"/>
      <c r="C574" s="50" t="s">
        <v>224</v>
      </c>
      <c r="D574" s="38">
        <v>6050</v>
      </c>
      <c r="E574" s="42" t="s">
        <v>65</v>
      </c>
      <c r="F574" s="40">
        <f>G574+H574</f>
        <v>0</v>
      </c>
      <c r="G574" s="40">
        <f>G576</f>
        <v>0</v>
      </c>
      <c r="H574" s="40">
        <f>H576</f>
        <v>0</v>
      </c>
      <c r="I574" s="40">
        <f>I576</f>
        <v>0</v>
      </c>
      <c r="J574" s="40">
        <f>J576</f>
        <v>0</v>
      </c>
    </row>
    <row r="575" spans="1:11" x14ac:dyDescent="0.25">
      <c r="A575" s="26"/>
      <c r="B575" s="83"/>
      <c r="C575" s="83"/>
      <c r="D575" s="84"/>
      <c r="E575" s="96" t="s">
        <v>174</v>
      </c>
      <c r="F575" s="40"/>
      <c r="G575" s="40"/>
      <c r="H575" s="40"/>
      <c r="I575" s="40"/>
      <c r="J575" s="40"/>
    </row>
    <row r="576" spans="1:11" x14ac:dyDescent="0.25">
      <c r="A576" s="26"/>
      <c r="B576" s="149"/>
      <c r="C576" s="149"/>
      <c r="D576" s="150"/>
      <c r="E576" s="151" t="s">
        <v>227</v>
      </c>
      <c r="F576" s="49">
        <f>G576+H576</f>
        <v>0</v>
      </c>
      <c r="G576" s="49"/>
      <c r="H576" s="49">
        <v>0</v>
      </c>
      <c r="I576" s="49"/>
      <c r="J576" s="49">
        <f>F576+I576</f>
        <v>0</v>
      </c>
    </row>
    <row r="577" spans="1:11" s="25" customFormat="1" x14ac:dyDescent="0.25">
      <c r="A577" s="26"/>
      <c r="B577" s="14" t="s">
        <v>21</v>
      </c>
      <c r="C577" s="14"/>
      <c r="D577" s="15"/>
      <c r="E577" s="56" t="s">
        <v>181</v>
      </c>
      <c r="F577" s="29">
        <f>F578</f>
        <v>3000</v>
      </c>
      <c r="G577" s="29">
        <f>G578</f>
        <v>3000</v>
      </c>
      <c r="H577" s="29">
        <f>H578</f>
        <v>0</v>
      </c>
      <c r="I577" s="29">
        <f>I578</f>
        <v>0</v>
      </c>
      <c r="J577" s="29">
        <f>J578</f>
        <v>3000</v>
      </c>
    </row>
    <row r="578" spans="1:11" s="36" customFormat="1" x14ac:dyDescent="0.25">
      <c r="A578" s="68"/>
      <c r="B578" s="32"/>
      <c r="C578" s="32" t="s">
        <v>23</v>
      </c>
      <c r="D578" s="33"/>
      <c r="E578" s="95" t="s">
        <v>24</v>
      </c>
      <c r="F578" s="35">
        <f t="shared" ref="F578:H578" si="79">F582+F579</f>
        <v>3000</v>
      </c>
      <c r="G578" s="35">
        <f t="shared" si="79"/>
        <v>3000</v>
      </c>
      <c r="H578" s="35">
        <f t="shared" si="79"/>
        <v>0</v>
      </c>
      <c r="I578" s="35">
        <f>I582+I579</f>
        <v>0</v>
      </c>
      <c r="J578" s="35">
        <f>J582+J579</f>
        <v>3000</v>
      </c>
    </row>
    <row r="579" spans="1:11" x14ac:dyDescent="0.25">
      <c r="A579" s="55"/>
      <c r="B579" s="58"/>
      <c r="C579" s="50" t="s">
        <v>23</v>
      </c>
      <c r="D579" s="38">
        <v>4210</v>
      </c>
      <c r="E579" s="96"/>
      <c r="F579" s="40">
        <f>F581</f>
        <v>3000</v>
      </c>
      <c r="G579" s="40">
        <f>G581</f>
        <v>3000</v>
      </c>
      <c r="H579" s="40">
        <f>H581</f>
        <v>0</v>
      </c>
      <c r="I579" s="40">
        <f>I581</f>
        <v>0</v>
      </c>
      <c r="J579" s="40">
        <f t="shared" ref="J579:J580" si="80">I579+F579</f>
        <v>3000</v>
      </c>
      <c r="K579" s="182"/>
    </row>
    <row r="580" spans="1:11" x14ac:dyDescent="0.25">
      <c r="A580" s="55"/>
      <c r="B580" s="58"/>
      <c r="C580" s="58"/>
      <c r="D580" s="38"/>
      <c r="E580" s="96" t="s">
        <v>19</v>
      </c>
      <c r="F580" s="40"/>
      <c r="G580" s="40"/>
      <c r="H580" s="40"/>
      <c r="I580" s="40"/>
      <c r="J580" s="40">
        <f t="shared" si="80"/>
        <v>0</v>
      </c>
    </row>
    <row r="581" spans="1:11" ht="30" x14ac:dyDescent="0.25">
      <c r="A581" s="55"/>
      <c r="B581" s="58"/>
      <c r="C581" s="58"/>
      <c r="D581" s="38"/>
      <c r="E581" s="97" t="s">
        <v>358</v>
      </c>
      <c r="F581" s="40">
        <f>G581+H581</f>
        <v>3000</v>
      </c>
      <c r="G581" s="40">
        <v>3000</v>
      </c>
      <c r="H581" s="40"/>
      <c r="I581" s="40"/>
      <c r="J581" s="40">
        <f>I581+F581</f>
        <v>3000</v>
      </c>
    </row>
    <row r="582" spans="1:11" x14ac:dyDescent="0.25">
      <c r="A582" s="55"/>
      <c r="B582" s="58"/>
      <c r="C582" s="50" t="s">
        <v>23</v>
      </c>
      <c r="D582" s="38">
        <v>4300</v>
      </c>
      <c r="E582" s="96" t="s">
        <v>38</v>
      </c>
      <c r="F582" s="40">
        <f>F584</f>
        <v>0</v>
      </c>
      <c r="G582" s="40">
        <f>G584</f>
        <v>0</v>
      </c>
      <c r="H582" s="40">
        <f>H584</f>
        <v>0</v>
      </c>
      <c r="I582" s="40">
        <f>I584</f>
        <v>0</v>
      </c>
      <c r="J582" s="40">
        <f>J584</f>
        <v>0</v>
      </c>
      <c r="K582" s="182"/>
    </row>
    <row r="583" spans="1:11" x14ac:dyDescent="0.25">
      <c r="A583" s="26"/>
      <c r="B583" s="83"/>
      <c r="C583" s="83"/>
      <c r="D583" s="84"/>
      <c r="E583" s="96" t="s">
        <v>19</v>
      </c>
      <c r="F583" s="40"/>
      <c r="G583" s="40"/>
      <c r="H583" s="40"/>
      <c r="I583" s="40"/>
      <c r="J583" s="40"/>
    </row>
    <row r="584" spans="1:11" x14ac:dyDescent="0.25">
      <c r="A584" s="26"/>
      <c r="B584" s="83"/>
      <c r="C584" s="83"/>
      <c r="D584" s="84"/>
      <c r="E584" s="96" t="s">
        <v>228</v>
      </c>
      <c r="F584" s="40">
        <f>G584+H584</f>
        <v>0</v>
      </c>
      <c r="G584" s="40">
        <v>0</v>
      </c>
      <c r="H584" s="40"/>
      <c r="I584" s="40"/>
      <c r="J584" s="40">
        <f>F584+I584</f>
        <v>0</v>
      </c>
    </row>
    <row r="585" spans="1:11" x14ac:dyDescent="0.25">
      <c r="A585" s="26"/>
      <c r="B585" s="14" t="s">
        <v>98</v>
      </c>
      <c r="C585" s="14"/>
      <c r="D585" s="75"/>
      <c r="E585" s="28" t="s">
        <v>72</v>
      </c>
      <c r="F585" s="29">
        <f>G585+H585</f>
        <v>3000</v>
      </c>
      <c r="G585" s="29">
        <f t="shared" ref="G585:J586" si="81">G586</f>
        <v>3000</v>
      </c>
      <c r="H585" s="29">
        <f t="shared" si="81"/>
        <v>0</v>
      </c>
      <c r="I585" s="29">
        <f t="shared" si="81"/>
        <v>0</v>
      </c>
      <c r="J585" s="29">
        <f t="shared" si="81"/>
        <v>3000</v>
      </c>
    </row>
    <row r="586" spans="1:11" x14ac:dyDescent="0.25">
      <c r="A586" s="26"/>
      <c r="B586" s="94"/>
      <c r="C586" s="32" t="s">
        <v>73</v>
      </c>
      <c r="D586" s="33"/>
      <c r="E586" s="34" t="s">
        <v>24</v>
      </c>
      <c r="F586" s="35">
        <f>G586</f>
        <v>3000</v>
      </c>
      <c r="G586" s="35">
        <f t="shared" si="81"/>
        <v>3000</v>
      </c>
      <c r="H586" s="35">
        <f t="shared" si="81"/>
        <v>0</v>
      </c>
      <c r="I586" s="35">
        <f t="shared" si="81"/>
        <v>0</v>
      </c>
      <c r="J586" s="35">
        <f t="shared" si="81"/>
        <v>3000</v>
      </c>
    </row>
    <row r="587" spans="1:11" x14ac:dyDescent="0.25">
      <c r="A587" s="55"/>
      <c r="B587" s="58"/>
      <c r="C587" s="37" t="s">
        <v>73</v>
      </c>
      <c r="D587" s="38">
        <v>4300</v>
      </c>
      <c r="E587" s="42" t="s">
        <v>62</v>
      </c>
      <c r="F587" s="40">
        <f>G587</f>
        <v>3000</v>
      </c>
      <c r="G587" s="40">
        <f>SUM(G589:G589)</f>
        <v>3000</v>
      </c>
      <c r="H587" s="40">
        <f>SUM(H589:H589)</f>
        <v>0</v>
      </c>
      <c r="I587" s="40">
        <f>SUM(I589:I589)</f>
        <v>0</v>
      </c>
      <c r="J587" s="40">
        <f>SUM(J589:J589)</f>
        <v>3000</v>
      </c>
      <c r="K587" s="182"/>
    </row>
    <row r="588" spans="1:11" x14ac:dyDescent="0.25">
      <c r="A588" s="26"/>
      <c r="B588" s="83"/>
      <c r="C588" s="83"/>
      <c r="D588" s="38"/>
      <c r="E588" s="42" t="s">
        <v>19</v>
      </c>
      <c r="F588" s="40"/>
      <c r="G588" s="40"/>
      <c r="H588" s="40"/>
      <c r="I588" s="40"/>
      <c r="J588" s="40"/>
    </row>
    <row r="589" spans="1:11" x14ac:dyDescent="0.25">
      <c r="A589" s="26"/>
      <c r="B589" s="149"/>
      <c r="C589" s="149"/>
      <c r="D589" s="78"/>
      <c r="E589" s="48" t="s">
        <v>229</v>
      </c>
      <c r="F589" s="49">
        <f>G589+H589</f>
        <v>3000</v>
      </c>
      <c r="G589" s="49">
        <v>3000</v>
      </c>
      <c r="H589" s="49"/>
      <c r="I589" s="49"/>
      <c r="J589" s="49">
        <f>F589+I589</f>
        <v>3000</v>
      </c>
    </row>
    <row r="590" spans="1:11" x14ac:dyDescent="0.25">
      <c r="A590" s="26"/>
      <c r="B590" s="14" t="s">
        <v>35</v>
      </c>
      <c r="C590" s="14"/>
      <c r="D590" s="15"/>
      <c r="E590" s="28" t="s">
        <v>36</v>
      </c>
      <c r="F590" s="29">
        <f>G590+H590</f>
        <v>4371</v>
      </c>
      <c r="G590" s="29">
        <f>G591+G595+G599</f>
        <v>4371</v>
      </c>
      <c r="H590" s="29">
        <f>H591+H595+H599</f>
        <v>0</v>
      </c>
      <c r="I590" s="29">
        <f>I591+I595</f>
        <v>0</v>
      </c>
      <c r="J590" s="29">
        <f>J591+J595+J599</f>
        <v>4371</v>
      </c>
    </row>
    <row r="591" spans="1:11" x14ac:dyDescent="0.25">
      <c r="A591" s="26"/>
      <c r="B591" s="32"/>
      <c r="C591" s="32" t="s">
        <v>75</v>
      </c>
      <c r="D591" s="33"/>
      <c r="E591" s="34" t="s">
        <v>76</v>
      </c>
      <c r="F591" s="152">
        <f>G591+H591</f>
        <v>2800</v>
      </c>
      <c r="G591" s="152">
        <f>+G592</f>
        <v>2800</v>
      </c>
      <c r="H591" s="152">
        <f>+H592</f>
        <v>0</v>
      </c>
      <c r="I591" s="152">
        <f>+I592</f>
        <v>0</v>
      </c>
      <c r="J591" s="152">
        <f>+J592</f>
        <v>2800</v>
      </c>
    </row>
    <row r="592" spans="1:11" x14ac:dyDescent="0.25">
      <c r="A592" s="55"/>
      <c r="B592" s="58"/>
      <c r="C592" s="37" t="s">
        <v>75</v>
      </c>
      <c r="D592" s="38">
        <v>4300</v>
      </c>
      <c r="E592" s="42" t="s">
        <v>62</v>
      </c>
      <c r="F592" s="40">
        <f>G592+H592</f>
        <v>2800</v>
      </c>
      <c r="G592" s="40">
        <f>G594</f>
        <v>2800</v>
      </c>
      <c r="H592" s="40">
        <f>H594</f>
        <v>0</v>
      </c>
      <c r="I592" s="40">
        <f>I594</f>
        <v>0</v>
      </c>
      <c r="J592" s="40">
        <f>J594</f>
        <v>2800</v>
      </c>
      <c r="K592" s="182"/>
    </row>
    <row r="593" spans="1:11" x14ac:dyDescent="0.25">
      <c r="A593" s="26"/>
      <c r="B593" s="58"/>
      <c r="C593" s="58"/>
      <c r="D593" s="38"/>
      <c r="E593" s="42" t="s">
        <v>19</v>
      </c>
      <c r="F593" s="40"/>
      <c r="G593" s="40"/>
      <c r="H593" s="40"/>
      <c r="I593" s="40"/>
      <c r="J593" s="40"/>
    </row>
    <row r="594" spans="1:11" ht="19.5" customHeight="1" x14ac:dyDescent="0.25">
      <c r="A594" s="26"/>
      <c r="B594" s="58"/>
      <c r="C594" s="58"/>
      <c r="D594" s="38"/>
      <c r="E594" s="42" t="s">
        <v>230</v>
      </c>
      <c r="F594" s="40">
        <f>G594+H594</f>
        <v>2800</v>
      </c>
      <c r="G594" s="40">
        <v>2800</v>
      </c>
      <c r="H594" s="40"/>
      <c r="I594" s="40"/>
      <c r="J594" s="40">
        <f>F594+I594</f>
        <v>2800</v>
      </c>
    </row>
    <row r="595" spans="1:11" x14ac:dyDescent="0.25">
      <c r="A595" s="26"/>
      <c r="B595" s="32"/>
      <c r="C595" s="32" t="s">
        <v>78</v>
      </c>
      <c r="D595" s="33"/>
      <c r="E595" s="34" t="s">
        <v>79</v>
      </c>
      <c r="F595" s="35">
        <f>G595+H595</f>
        <v>71</v>
      </c>
      <c r="G595" s="35">
        <f>G596</f>
        <v>71</v>
      </c>
      <c r="H595" s="35">
        <f>H596</f>
        <v>0</v>
      </c>
      <c r="I595" s="35">
        <f>I596</f>
        <v>0</v>
      </c>
      <c r="J595" s="35">
        <f>J596</f>
        <v>71</v>
      </c>
    </row>
    <row r="596" spans="1:11" x14ac:dyDescent="0.25">
      <c r="A596" s="26"/>
      <c r="B596" s="58"/>
      <c r="C596" s="37" t="s">
        <v>78</v>
      </c>
      <c r="D596" s="38">
        <v>4210</v>
      </c>
      <c r="E596" s="42" t="s">
        <v>33</v>
      </c>
      <c r="F596" s="40">
        <f>G596+H596</f>
        <v>71</v>
      </c>
      <c r="G596" s="40">
        <f>G598</f>
        <v>71</v>
      </c>
      <c r="H596" s="40">
        <v>0</v>
      </c>
      <c r="I596" s="40">
        <f>I598</f>
        <v>0</v>
      </c>
      <c r="J596" s="40">
        <f>J598</f>
        <v>71</v>
      </c>
      <c r="K596" s="182"/>
    </row>
    <row r="597" spans="1:11" x14ac:dyDescent="0.25">
      <c r="A597" s="26"/>
      <c r="B597" s="58"/>
      <c r="C597" s="32"/>
      <c r="D597" s="33"/>
      <c r="E597" s="42" t="s">
        <v>19</v>
      </c>
      <c r="F597" s="40"/>
      <c r="G597" s="40"/>
      <c r="H597" s="40"/>
      <c r="I597" s="40"/>
      <c r="J597" s="40"/>
    </row>
    <row r="598" spans="1:11" ht="16.5" customHeight="1" x14ac:dyDescent="0.25">
      <c r="A598" s="26"/>
      <c r="B598" s="58"/>
      <c r="C598" s="32"/>
      <c r="D598" s="33"/>
      <c r="E598" s="42" t="s">
        <v>231</v>
      </c>
      <c r="F598" s="40">
        <f>G598+H598</f>
        <v>71</v>
      </c>
      <c r="G598" s="40">
        <v>71</v>
      </c>
      <c r="H598" s="40"/>
      <c r="I598" s="40"/>
      <c r="J598" s="40">
        <f>F598+I598</f>
        <v>71</v>
      </c>
    </row>
    <row r="599" spans="1:11" s="36" customFormat="1" ht="21.75" customHeight="1" x14ac:dyDescent="0.25">
      <c r="A599" s="30"/>
      <c r="B599" s="32"/>
      <c r="C599" s="32" t="s">
        <v>37</v>
      </c>
      <c r="D599" s="33"/>
      <c r="E599" s="54" t="s">
        <v>24</v>
      </c>
      <c r="F599" s="35">
        <f>G599+H599</f>
        <v>1500</v>
      </c>
      <c r="G599" s="35">
        <f>G600</f>
        <v>1500</v>
      </c>
      <c r="H599" s="35">
        <f>H600</f>
        <v>0</v>
      </c>
      <c r="I599" s="35">
        <f>I600</f>
        <v>0</v>
      </c>
      <c r="J599" s="35">
        <f>J600</f>
        <v>1500</v>
      </c>
    </row>
    <row r="600" spans="1:11" ht="16.5" customHeight="1" x14ac:dyDescent="0.25">
      <c r="A600" s="55"/>
      <c r="B600" s="58"/>
      <c r="C600" s="50" t="s">
        <v>37</v>
      </c>
      <c r="D600" s="38">
        <v>4300</v>
      </c>
      <c r="E600" s="42" t="s">
        <v>62</v>
      </c>
      <c r="F600" s="40">
        <f>G600+H600</f>
        <v>1500</v>
      </c>
      <c r="G600" s="40">
        <f>G602</f>
        <v>1500</v>
      </c>
      <c r="H600" s="40">
        <f>H602</f>
        <v>0</v>
      </c>
      <c r="I600" s="40">
        <f>I602</f>
        <v>0</v>
      </c>
      <c r="J600" s="40">
        <f>J602</f>
        <v>1500</v>
      </c>
      <c r="K600" s="182"/>
    </row>
    <row r="601" spans="1:11" ht="17.25" customHeight="1" x14ac:dyDescent="0.25">
      <c r="A601" s="26"/>
      <c r="B601" s="58"/>
      <c r="C601" s="32"/>
      <c r="D601" s="33"/>
      <c r="E601" s="42" t="s">
        <v>19</v>
      </c>
      <c r="F601" s="40"/>
      <c r="G601" s="40"/>
      <c r="H601" s="40"/>
      <c r="I601" s="40"/>
      <c r="J601" s="40"/>
    </row>
    <row r="602" spans="1:11" ht="15.75" customHeight="1" x14ac:dyDescent="0.25">
      <c r="A602" s="26"/>
      <c r="B602" s="58"/>
      <c r="C602" s="32"/>
      <c r="D602" s="33"/>
      <c r="E602" s="42" t="s">
        <v>232</v>
      </c>
      <c r="F602" s="40">
        <f>G602+H602</f>
        <v>1500</v>
      </c>
      <c r="G602" s="40">
        <v>1500</v>
      </c>
      <c r="H602" s="40"/>
      <c r="I602" s="40"/>
      <c r="J602" s="40">
        <f>F602+I602</f>
        <v>1500</v>
      </c>
    </row>
    <row r="603" spans="1:11" x14ac:dyDescent="0.25">
      <c r="A603" s="26"/>
      <c r="B603" s="14">
        <v>921</v>
      </c>
      <c r="C603" s="14"/>
      <c r="D603" s="15"/>
      <c r="E603" s="56" t="s">
        <v>41</v>
      </c>
      <c r="F603" s="29">
        <f>G603+H603</f>
        <v>9700</v>
      </c>
      <c r="G603" s="29">
        <f>G604</f>
        <v>9700</v>
      </c>
      <c r="H603" s="29">
        <f>H604</f>
        <v>0</v>
      </c>
      <c r="I603" s="29">
        <f>I604</f>
        <v>0</v>
      </c>
      <c r="J603" s="29">
        <f>J604</f>
        <v>9700</v>
      </c>
    </row>
    <row r="604" spans="1:11" x14ac:dyDescent="0.25">
      <c r="A604" s="68"/>
      <c r="B604" s="32"/>
      <c r="C604" s="32">
        <v>92195</v>
      </c>
      <c r="D604" s="33"/>
      <c r="E604" s="54" t="s">
        <v>24</v>
      </c>
      <c r="F604" s="35">
        <f>G604+H604</f>
        <v>9700</v>
      </c>
      <c r="G604" s="35">
        <f>G605+G606+G607+G610+G613</f>
        <v>9700</v>
      </c>
      <c r="H604" s="35">
        <f>H605+H606+H607+H610+H613</f>
        <v>0</v>
      </c>
      <c r="I604" s="35">
        <f>I605+I606+I607+I610+I613</f>
        <v>0</v>
      </c>
      <c r="J604" s="35">
        <f>J605+J606+J607+J610+J613</f>
        <v>9700</v>
      </c>
    </row>
    <row r="605" spans="1:11" x14ac:dyDescent="0.25">
      <c r="A605" s="26"/>
      <c r="B605" s="83"/>
      <c r="C605" s="82">
        <v>92195</v>
      </c>
      <c r="D605" s="38">
        <v>4110</v>
      </c>
      <c r="E605" s="39" t="s">
        <v>29</v>
      </c>
      <c r="F605" s="40">
        <f>G605+H605</f>
        <v>388</v>
      </c>
      <c r="G605" s="40">
        <v>388</v>
      </c>
      <c r="H605" s="40"/>
      <c r="I605" s="40"/>
      <c r="J605" s="40">
        <f>F605+I605</f>
        <v>388</v>
      </c>
      <c r="K605" s="182"/>
    </row>
    <row r="606" spans="1:11" x14ac:dyDescent="0.25">
      <c r="A606" s="26"/>
      <c r="B606" s="83"/>
      <c r="C606" s="82">
        <v>92195</v>
      </c>
      <c r="D606" s="38">
        <v>4120</v>
      </c>
      <c r="E606" s="39" t="s">
        <v>30</v>
      </c>
      <c r="F606" s="40">
        <f>G606+H606</f>
        <v>56</v>
      </c>
      <c r="G606" s="40">
        <v>56</v>
      </c>
      <c r="H606" s="40"/>
      <c r="I606" s="40"/>
      <c r="J606" s="40">
        <f>F606+I606</f>
        <v>56</v>
      </c>
      <c r="K606" s="182"/>
    </row>
    <row r="607" spans="1:11" x14ac:dyDescent="0.25">
      <c r="A607" s="26"/>
      <c r="B607" s="83"/>
      <c r="C607" s="82">
        <v>92195</v>
      </c>
      <c r="D607" s="38">
        <v>4170</v>
      </c>
      <c r="E607" s="42" t="s">
        <v>196</v>
      </c>
      <c r="F607" s="40">
        <f>G607</f>
        <v>2256</v>
      </c>
      <c r="G607" s="40">
        <f>G609</f>
        <v>2256</v>
      </c>
      <c r="H607" s="40">
        <f>H609</f>
        <v>0</v>
      </c>
      <c r="I607" s="40">
        <f>I609</f>
        <v>0</v>
      </c>
      <c r="J607" s="40">
        <f>J609</f>
        <v>2256</v>
      </c>
      <c r="K607" s="182"/>
    </row>
    <row r="608" spans="1:11" x14ac:dyDescent="0.25">
      <c r="A608" s="26"/>
      <c r="B608" s="83"/>
      <c r="C608" s="83"/>
      <c r="D608" s="38"/>
      <c r="E608" s="42" t="s">
        <v>19</v>
      </c>
      <c r="F608" s="40"/>
      <c r="G608" s="40"/>
      <c r="H608" s="40"/>
      <c r="I608" s="40"/>
      <c r="J608" s="40"/>
    </row>
    <row r="609" spans="1:11" ht="30" x14ac:dyDescent="0.25">
      <c r="A609" s="26"/>
      <c r="B609" s="83"/>
      <c r="C609" s="83"/>
      <c r="D609" s="38"/>
      <c r="E609" s="42" t="s">
        <v>233</v>
      </c>
      <c r="F609" s="40">
        <f>G609</f>
        <v>2256</v>
      </c>
      <c r="G609" s="40">
        <v>2256</v>
      </c>
      <c r="H609" s="40"/>
      <c r="I609" s="40"/>
      <c r="J609" s="40">
        <f>F609+I609</f>
        <v>2256</v>
      </c>
    </row>
    <row r="610" spans="1:11" x14ac:dyDescent="0.25">
      <c r="A610" s="26"/>
      <c r="B610" s="131"/>
      <c r="C610" s="50">
        <v>92195</v>
      </c>
      <c r="D610" s="38">
        <v>4210</v>
      </c>
      <c r="E610" s="42" t="s">
        <v>33</v>
      </c>
      <c r="F610" s="40">
        <f>G610+H610</f>
        <v>1000</v>
      </c>
      <c r="G610" s="40">
        <f>SUM(G612:G612)</f>
        <v>1000</v>
      </c>
      <c r="H610" s="40">
        <f>SUM(H612:H612)</f>
        <v>0</v>
      </c>
      <c r="I610" s="40">
        <f>SUM(I612:I612)</f>
        <v>0</v>
      </c>
      <c r="J610" s="40">
        <f>SUM(J612:J612)</f>
        <v>1000</v>
      </c>
      <c r="K610" s="182"/>
    </row>
    <row r="611" spans="1:11" x14ac:dyDescent="0.25">
      <c r="A611" s="26"/>
      <c r="B611" s="83"/>
      <c r="C611" s="83"/>
      <c r="D611" s="38"/>
      <c r="E611" s="42" t="s">
        <v>19</v>
      </c>
      <c r="F611" s="40"/>
      <c r="G611" s="40"/>
      <c r="H611" s="40"/>
      <c r="I611" s="40"/>
      <c r="J611" s="40"/>
    </row>
    <row r="612" spans="1:11" ht="21" customHeight="1" x14ac:dyDescent="0.25">
      <c r="A612" s="26"/>
      <c r="B612" s="83"/>
      <c r="C612" s="83"/>
      <c r="D612" s="38"/>
      <c r="E612" s="42" t="s">
        <v>234</v>
      </c>
      <c r="F612" s="40">
        <f>G612+H612</f>
        <v>1000</v>
      </c>
      <c r="G612" s="40">
        <v>1000</v>
      </c>
      <c r="H612" s="40"/>
      <c r="I612" s="40"/>
      <c r="J612" s="40">
        <f>F612+I612</f>
        <v>1000</v>
      </c>
    </row>
    <row r="613" spans="1:11" x14ac:dyDescent="0.25">
      <c r="A613" s="55"/>
      <c r="B613" s="58"/>
      <c r="C613" s="50">
        <v>92195</v>
      </c>
      <c r="D613" s="38">
        <v>4300</v>
      </c>
      <c r="E613" s="42" t="s">
        <v>38</v>
      </c>
      <c r="F613" s="40">
        <f>G613+H613</f>
        <v>6000</v>
      </c>
      <c r="G613" s="40">
        <f>SUM(G615:G616)</f>
        <v>6000</v>
      </c>
      <c r="H613" s="40">
        <f>SUM(H615:H616)</f>
        <v>0</v>
      </c>
      <c r="I613" s="40">
        <f>SUM(I615:I616)</f>
        <v>0</v>
      </c>
      <c r="J613" s="40">
        <f>SUM(J615:J616)</f>
        <v>6000</v>
      </c>
      <c r="K613" s="182"/>
    </row>
    <row r="614" spans="1:11" x14ac:dyDescent="0.25">
      <c r="A614" s="26"/>
      <c r="B614" s="83"/>
      <c r="C614" s="83"/>
      <c r="D614" s="38"/>
      <c r="E614" s="42" t="s">
        <v>19</v>
      </c>
      <c r="F614" s="40"/>
      <c r="G614" s="40"/>
      <c r="H614" s="40"/>
      <c r="I614" s="40"/>
      <c r="J614" s="40"/>
    </row>
    <row r="615" spans="1:11" ht="16.5" customHeight="1" x14ac:dyDescent="0.25">
      <c r="A615" s="26"/>
      <c r="B615" s="83"/>
      <c r="C615" s="83"/>
      <c r="D615" s="38"/>
      <c r="E615" s="42" t="s">
        <v>235</v>
      </c>
      <c r="F615" s="40">
        <f t="shared" ref="F615:F621" si="82">G615+H615</f>
        <v>5000</v>
      </c>
      <c r="G615" s="40">
        <v>5000</v>
      </c>
      <c r="H615" s="40"/>
      <c r="I615" s="40"/>
      <c r="J615" s="40">
        <f>F615+I615</f>
        <v>5000</v>
      </c>
    </row>
    <row r="616" spans="1:11" ht="15.75" customHeight="1" x14ac:dyDescent="0.25">
      <c r="A616" s="26"/>
      <c r="B616" s="83"/>
      <c r="C616" s="83"/>
      <c r="D616" s="38"/>
      <c r="E616" s="42" t="s">
        <v>236</v>
      </c>
      <c r="F616" s="40">
        <f t="shared" si="82"/>
        <v>1000</v>
      </c>
      <c r="G616" s="40">
        <v>1000</v>
      </c>
      <c r="H616" s="40"/>
      <c r="I616" s="40"/>
      <c r="J616" s="40">
        <f>F616+I616</f>
        <v>1000</v>
      </c>
    </row>
    <row r="617" spans="1:11" x14ac:dyDescent="0.25">
      <c r="A617" s="26"/>
      <c r="B617" s="14" t="s">
        <v>45</v>
      </c>
      <c r="C617" s="14"/>
      <c r="D617" s="15"/>
      <c r="E617" s="103" t="s">
        <v>46</v>
      </c>
      <c r="F617" s="29">
        <f t="shared" si="82"/>
        <v>16000</v>
      </c>
      <c r="G617" s="29">
        <f>G618</f>
        <v>16000</v>
      </c>
      <c r="H617" s="29">
        <f>H618</f>
        <v>0</v>
      </c>
      <c r="I617" s="29">
        <f>I618</f>
        <v>0</v>
      </c>
      <c r="J617" s="29">
        <f>J618</f>
        <v>16000</v>
      </c>
    </row>
    <row r="618" spans="1:11" x14ac:dyDescent="0.25">
      <c r="A618" s="26"/>
      <c r="B618" s="32"/>
      <c r="C618" s="32" t="s">
        <v>47</v>
      </c>
      <c r="D618" s="33"/>
      <c r="E618" s="34" t="s">
        <v>24</v>
      </c>
      <c r="F618" s="35">
        <f t="shared" si="82"/>
        <v>16000</v>
      </c>
      <c r="G618" s="35">
        <f>G619+G620+G621+G627+G624</f>
        <v>16000</v>
      </c>
      <c r="H618" s="35">
        <f>H619+H620+H621+H627+H624</f>
        <v>0</v>
      </c>
      <c r="I618" s="35">
        <f>I619+I620+I621+I627</f>
        <v>0</v>
      </c>
      <c r="J618" s="35">
        <f>J619+J620+J621+J627+J624</f>
        <v>16000</v>
      </c>
    </row>
    <row r="619" spans="1:11" x14ac:dyDescent="0.25">
      <c r="A619" s="26"/>
      <c r="B619" s="58"/>
      <c r="C619" s="31" t="s">
        <v>47</v>
      </c>
      <c r="D619" s="38">
        <v>4110</v>
      </c>
      <c r="E619" s="39" t="s">
        <v>29</v>
      </c>
      <c r="F619" s="40">
        <f t="shared" si="82"/>
        <v>1294</v>
      </c>
      <c r="G619" s="40">
        <v>1294</v>
      </c>
      <c r="H619" s="112"/>
      <c r="I619" s="112"/>
      <c r="J619" s="40">
        <f>F619+I619</f>
        <v>1294</v>
      </c>
      <c r="K619" s="182"/>
    </row>
    <row r="620" spans="1:11" x14ac:dyDescent="0.25">
      <c r="A620" s="68"/>
      <c r="B620" s="58"/>
      <c r="C620" s="31" t="s">
        <v>47</v>
      </c>
      <c r="D620" s="38">
        <v>4120</v>
      </c>
      <c r="E620" s="39" t="s">
        <v>30</v>
      </c>
      <c r="F620" s="40">
        <f t="shared" si="82"/>
        <v>185</v>
      </c>
      <c r="G620" s="40">
        <v>185</v>
      </c>
      <c r="H620" s="35"/>
      <c r="I620" s="35"/>
      <c r="J620" s="40">
        <f>F620+I620</f>
        <v>185</v>
      </c>
      <c r="K620" s="182"/>
    </row>
    <row r="621" spans="1:11" x14ac:dyDescent="0.25">
      <c r="A621" s="26"/>
      <c r="B621" s="58"/>
      <c r="C621" s="31" t="s">
        <v>47</v>
      </c>
      <c r="D621" s="38">
        <v>4170</v>
      </c>
      <c r="E621" s="42" t="s">
        <v>196</v>
      </c>
      <c r="F621" s="40">
        <f t="shared" si="82"/>
        <v>7521</v>
      </c>
      <c r="G621" s="40">
        <f>G623</f>
        <v>7521</v>
      </c>
      <c r="H621" s="40">
        <f>H623</f>
        <v>0</v>
      </c>
      <c r="I621" s="40">
        <f>I623</f>
        <v>0</v>
      </c>
      <c r="J621" s="40">
        <f>J623</f>
        <v>7521</v>
      </c>
      <c r="K621" s="182"/>
    </row>
    <row r="622" spans="1:11" x14ac:dyDescent="0.25">
      <c r="A622" s="26"/>
      <c r="B622" s="58"/>
      <c r="C622" s="58"/>
      <c r="D622" s="38"/>
      <c r="E622" s="42" t="s">
        <v>19</v>
      </c>
      <c r="F622" s="40"/>
      <c r="G622" s="40"/>
      <c r="H622" s="40"/>
      <c r="I622" s="40"/>
      <c r="J622" s="40"/>
    </row>
    <row r="623" spans="1:11" ht="30" x14ac:dyDescent="0.25">
      <c r="A623" s="26"/>
      <c r="B623" s="58"/>
      <c r="C623" s="58"/>
      <c r="D623" s="38"/>
      <c r="E623" s="42" t="s">
        <v>237</v>
      </c>
      <c r="F623" s="40">
        <f>G623+H623</f>
        <v>7521</v>
      </c>
      <c r="G623" s="40">
        <v>7521</v>
      </c>
      <c r="H623" s="40"/>
      <c r="I623" s="40"/>
      <c r="J623" s="40">
        <f>F623+I623</f>
        <v>7521</v>
      </c>
    </row>
    <row r="624" spans="1:11" x14ac:dyDescent="0.25">
      <c r="A624" s="26"/>
      <c r="B624" s="58"/>
      <c r="C624" s="50" t="s">
        <v>47</v>
      </c>
      <c r="D624" s="38">
        <v>4210</v>
      </c>
      <c r="E624" s="42" t="s">
        <v>33</v>
      </c>
      <c r="F624" s="40">
        <f>G624+H624</f>
        <v>1000</v>
      </c>
      <c r="G624" s="40">
        <f>G626</f>
        <v>1000</v>
      </c>
      <c r="H624" s="40">
        <f>H626</f>
        <v>0</v>
      </c>
      <c r="I624" s="40">
        <f>I626</f>
        <v>0</v>
      </c>
      <c r="J624" s="40">
        <f>J626</f>
        <v>1000</v>
      </c>
      <c r="K624" s="182"/>
    </row>
    <row r="625" spans="1:11" x14ac:dyDescent="0.25">
      <c r="A625" s="26"/>
      <c r="B625" s="58"/>
      <c r="C625" s="58"/>
      <c r="D625" s="38"/>
      <c r="E625" s="42" t="s">
        <v>19</v>
      </c>
      <c r="F625" s="40"/>
      <c r="G625" s="40"/>
      <c r="H625" s="40"/>
      <c r="I625" s="40"/>
      <c r="J625" s="40"/>
    </row>
    <row r="626" spans="1:11" x14ac:dyDescent="0.25">
      <c r="A626" s="26"/>
      <c r="B626" s="58"/>
      <c r="C626" s="58"/>
      <c r="D626" s="38"/>
      <c r="E626" s="42" t="s">
        <v>238</v>
      </c>
      <c r="F626" s="40">
        <f>G626+H626</f>
        <v>1000</v>
      </c>
      <c r="G626" s="40">
        <v>1000</v>
      </c>
      <c r="H626" s="40"/>
      <c r="I626" s="40"/>
      <c r="J626" s="40">
        <f>F626+I626</f>
        <v>1000</v>
      </c>
    </row>
    <row r="627" spans="1:11" x14ac:dyDescent="0.25">
      <c r="A627" s="55"/>
      <c r="B627" s="58"/>
      <c r="C627" s="37" t="s">
        <v>47</v>
      </c>
      <c r="D627" s="38">
        <v>4300</v>
      </c>
      <c r="E627" s="42" t="s">
        <v>38</v>
      </c>
      <c r="F627" s="40">
        <f>G627</f>
        <v>6000</v>
      </c>
      <c r="G627" s="40">
        <f>G629</f>
        <v>6000</v>
      </c>
      <c r="H627" s="40">
        <f>H629</f>
        <v>0</v>
      </c>
      <c r="I627" s="40">
        <f>I629</f>
        <v>0</v>
      </c>
      <c r="J627" s="40">
        <f>J629</f>
        <v>6000</v>
      </c>
      <c r="K627" s="182"/>
    </row>
    <row r="628" spans="1:11" x14ac:dyDescent="0.25">
      <c r="A628" s="26"/>
      <c r="B628" s="58"/>
      <c r="C628" s="58"/>
      <c r="D628" s="38"/>
      <c r="E628" s="42" t="s">
        <v>19</v>
      </c>
      <c r="F628" s="40"/>
      <c r="G628" s="40"/>
      <c r="H628" s="40"/>
      <c r="I628" s="40"/>
      <c r="J628" s="40"/>
    </row>
    <row r="629" spans="1:11" x14ac:dyDescent="0.25">
      <c r="A629" s="26"/>
      <c r="B629" s="58"/>
      <c r="C629" s="58"/>
      <c r="D629" s="38"/>
      <c r="E629" s="42" t="s">
        <v>239</v>
      </c>
      <c r="F629" s="40">
        <f>G629+H629</f>
        <v>6000</v>
      </c>
      <c r="G629" s="40">
        <v>6000</v>
      </c>
      <c r="H629" s="40"/>
      <c r="I629" s="40"/>
      <c r="J629" s="40">
        <f>F629+I629</f>
        <v>6000</v>
      </c>
    </row>
    <row r="630" spans="1:11" x14ac:dyDescent="0.25">
      <c r="A630" s="23">
        <v>15</v>
      </c>
      <c r="B630" s="188" t="s">
        <v>240</v>
      </c>
      <c r="C630" s="188"/>
      <c r="D630" s="188"/>
      <c r="E630" s="188"/>
      <c r="F630" s="66">
        <f>G630+H630</f>
        <v>76471</v>
      </c>
      <c r="G630" s="66">
        <f>G631+G637+G643+G656+G674</f>
        <v>76471</v>
      </c>
      <c r="H630" s="66">
        <f>H631+H637+H643+H656+H674</f>
        <v>0</v>
      </c>
      <c r="I630" s="66">
        <f>I631+I637+I643+I656+I674</f>
        <v>0</v>
      </c>
      <c r="J630" s="66">
        <f>J631+J637+J643+J656+J674</f>
        <v>76471</v>
      </c>
    </row>
    <row r="631" spans="1:11" x14ac:dyDescent="0.25">
      <c r="A631" s="26"/>
      <c r="B631" s="27">
        <v>754</v>
      </c>
      <c r="C631" s="14"/>
      <c r="D631" s="15"/>
      <c r="E631" s="28" t="s">
        <v>15</v>
      </c>
      <c r="F631" s="29">
        <f>G631+H631</f>
        <v>10000</v>
      </c>
      <c r="G631" s="29">
        <f t="shared" ref="G631:J632" si="83">G632</f>
        <v>10000</v>
      </c>
      <c r="H631" s="29">
        <f t="shared" si="83"/>
        <v>0</v>
      </c>
      <c r="I631" s="29">
        <f t="shared" si="83"/>
        <v>0</v>
      </c>
      <c r="J631" s="29">
        <f t="shared" si="83"/>
        <v>10000</v>
      </c>
    </row>
    <row r="632" spans="1:11" x14ac:dyDescent="0.25">
      <c r="A632" s="26"/>
      <c r="B632" s="32"/>
      <c r="C632" s="32" t="s">
        <v>16</v>
      </c>
      <c r="D632" s="33"/>
      <c r="E632" s="34" t="s">
        <v>17</v>
      </c>
      <c r="F632" s="35">
        <f>G632+H632</f>
        <v>10000</v>
      </c>
      <c r="G632" s="35">
        <f t="shared" si="83"/>
        <v>10000</v>
      </c>
      <c r="H632" s="35">
        <f t="shared" si="83"/>
        <v>0</v>
      </c>
      <c r="I632" s="35">
        <f t="shared" si="83"/>
        <v>0</v>
      </c>
      <c r="J632" s="35">
        <f t="shared" si="83"/>
        <v>10000</v>
      </c>
    </row>
    <row r="633" spans="1:11" x14ac:dyDescent="0.25">
      <c r="A633" s="26"/>
      <c r="B633" s="58"/>
      <c r="C633" s="37" t="s">
        <v>16</v>
      </c>
      <c r="D633" s="38">
        <v>4210</v>
      </c>
      <c r="E633" s="42" t="s">
        <v>33</v>
      </c>
      <c r="F633" s="40">
        <f>G633+H633</f>
        <v>10000</v>
      </c>
      <c r="G633" s="40">
        <f>G636+G635</f>
        <v>10000</v>
      </c>
      <c r="H633" s="40">
        <f>H636+H635</f>
        <v>0</v>
      </c>
      <c r="I633" s="40">
        <f>I635+I636</f>
        <v>0</v>
      </c>
      <c r="J633" s="40">
        <f>J635+J636</f>
        <v>10000</v>
      </c>
      <c r="K633" s="182"/>
    </row>
    <row r="634" spans="1:11" x14ac:dyDescent="0.25">
      <c r="A634" s="26"/>
      <c r="B634" s="58"/>
      <c r="C634" s="58"/>
      <c r="D634" s="84"/>
      <c r="E634" s="73" t="s">
        <v>19</v>
      </c>
      <c r="F634" s="40"/>
      <c r="G634" s="40"/>
      <c r="H634" s="40"/>
      <c r="I634" s="40"/>
      <c r="J634" s="40"/>
    </row>
    <row r="635" spans="1:11" x14ac:dyDescent="0.25">
      <c r="A635" s="26"/>
      <c r="B635" s="58"/>
      <c r="C635" s="58"/>
      <c r="D635" s="84"/>
      <c r="E635" s="73" t="s">
        <v>151</v>
      </c>
      <c r="F635" s="40">
        <f>G635+H635</f>
        <v>2000</v>
      </c>
      <c r="G635" s="40">
        <v>2000</v>
      </c>
      <c r="H635" s="40"/>
      <c r="I635" s="40"/>
      <c r="J635" s="40">
        <f>F635+I635</f>
        <v>2000</v>
      </c>
    </row>
    <row r="636" spans="1:11" ht="30" x14ac:dyDescent="0.25">
      <c r="A636" s="26"/>
      <c r="B636" s="77"/>
      <c r="C636" s="77"/>
      <c r="D636" s="78"/>
      <c r="E636" s="48" t="s">
        <v>241</v>
      </c>
      <c r="F636" s="49">
        <f>G636+H636</f>
        <v>8000</v>
      </c>
      <c r="G636" s="49">
        <v>8000</v>
      </c>
      <c r="H636" s="49"/>
      <c r="I636" s="49"/>
      <c r="J636" s="49">
        <f>F636+I636</f>
        <v>8000</v>
      </c>
    </row>
    <row r="637" spans="1:11" x14ac:dyDescent="0.25">
      <c r="A637" s="26"/>
      <c r="B637" s="14" t="s">
        <v>21</v>
      </c>
      <c r="C637" s="14"/>
      <c r="D637" s="15"/>
      <c r="E637" s="28" t="s">
        <v>181</v>
      </c>
      <c r="F637" s="29">
        <f>G637+H637</f>
        <v>9000</v>
      </c>
      <c r="G637" s="29">
        <f t="shared" ref="G637:J638" si="84">G638</f>
        <v>9000</v>
      </c>
      <c r="H637" s="29">
        <f t="shared" si="84"/>
        <v>0</v>
      </c>
      <c r="I637" s="29">
        <f t="shared" si="84"/>
        <v>0</v>
      </c>
      <c r="J637" s="29">
        <f t="shared" si="84"/>
        <v>9000</v>
      </c>
    </row>
    <row r="638" spans="1:11" x14ac:dyDescent="0.25">
      <c r="A638" s="68"/>
      <c r="B638" s="32"/>
      <c r="C638" s="32" t="s">
        <v>23</v>
      </c>
      <c r="D638" s="33"/>
      <c r="E638" s="34" t="s">
        <v>24</v>
      </c>
      <c r="F638" s="35">
        <f>G638+H638</f>
        <v>9000</v>
      </c>
      <c r="G638" s="35">
        <f t="shared" si="84"/>
        <v>9000</v>
      </c>
      <c r="H638" s="35">
        <f t="shared" si="84"/>
        <v>0</v>
      </c>
      <c r="I638" s="35">
        <f t="shared" si="84"/>
        <v>0</v>
      </c>
      <c r="J638" s="35">
        <f t="shared" si="84"/>
        <v>9000</v>
      </c>
    </row>
    <row r="639" spans="1:11" x14ac:dyDescent="0.25">
      <c r="A639" s="55"/>
      <c r="B639" s="58"/>
      <c r="C639" s="37" t="s">
        <v>23</v>
      </c>
      <c r="D639" s="38">
        <v>4210</v>
      </c>
      <c r="E639" s="42" t="s">
        <v>33</v>
      </c>
      <c r="F639" s="40">
        <f>G639+H639</f>
        <v>9000</v>
      </c>
      <c r="G639" s="40">
        <f>SUM(G641:G642)</f>
        <v>9000</v>
      </c>
      <c r="H639" s="40">
        <f>SUM(H641:H642)</f>
        <v>0</v>
      </c>
      <c r="I639" s="40">
        <f>SUM(I641:I642)</f>
        <v>0</v>
      </c>
      <c r="J639" s="40">
        <f>SUM(J641:J642)</f>
        <v>9000</v>
      </c>
      <c r="K639" s="182"/>
    </row>
    <row r="640" spans="1:11" x14ac:dyDescent="0.25">
      <c r="A640" s="26"/>
      <c r="B640" s="83"/>
      <c r="C640" s="83"/>
      <c r="D640" s="84"/>
      <c r="E640" s="73" t="s">
        <v>19</v>
      </c>
      <c r="F640" s="40"/>
      <c r="G640" s="40"/>
      <c r="H640" s="112"/>
      <c r="I640" s="112"/>
      <c r="J640" s="112"/>
    </row>
    <row r="641" spans="1:11" ht="45" x14ac:dyDescent="0.25">
      <c r="A641" s="26"/>
      <c r="B641" s="83"/>
      <c r="C641" s="83"/>
      <c r="D641" s="84"/>
      <c r="E641" s="73" t="s">
        <v>242</v>
      </c>
      <c r="F641" s="40">
        <f>G641+H641</f>
        <v>4000</v>
      </c>
      <c r="G641" s="40">
        <v>4000</v>
      </c>
      <c r="H641" s="112"/>
      <c r="I641" s="112"/>
      <c r="J641" s="40">
        <f>F641+I641</f>
        <v>4000</v>
      </c>
    </row>
    <row r="642" spans="1:11" ht="30" x14ac:dyDescent="0.25">
      <c r="A642" s="26"/>
      <c r="B642" s="83"/>
      <c r="C642" s="83"/>
      <c r="D642" s="84"/>
      <c r="E642" s="73" t="s">
        <v>243</v>
      </c>
      <c r="F642" s="40">
        <f>G642+H642</f>
        <v>5000</v>
      </c>
      <c r="G642" s="40">
        <v>5000</v>
      </c>
      <c r="H642" s="112"/>
      <c r="I642" s="112"/>
      <c r="J642" s="40">
        <f>F642+I642</f>
        <v>5000</v>
      </c>
    </row>
    <row r="643" spans="1:11" x14ac:dyDescent="0.25">
      <c r="A643" s="55"/>
      <c r="B643" s="14" t="s">
        <v>35</v>
      </c>
      <c r="C643" s="14"/>
      <c r="D643" s="15"/>
      <c r="E643" s="28" t="s">
        <v>36</v>
      </c>
      <c r="F643" s="29">
        <f t="shared" ref="F643:F649" si="85">H643+G643</f>
        <v>20000</v>
      </c>
      <c r="G643" s="29">
        <f>G644+G648+G652</f>
        <v>20000</v>
      </c>
      <c r="H643" s="29">
        <f>H644+H648+H652</f>
        <v>0</v>
      </c>
      <c r="I643" s="29">
        <f>I644+I648</f>
        <v>0</v>
      </c>
      <c r="J643" s="29">
        <f>J644+J648+J652</f>
        <v>20000</v>
      </c>
    </row>
    <row r="644" spans="1:11" x14ac:dyDescent="0.25">
      <c r="A644" s="55"/>
      <c r="B644" s="32"/>
      <c r="C644" s="32" t="s">
        <v>78</v>
      </c>
      <c r="D644" s="33"/>
      <c r="E644" s="34" t="s">
        <v>79</v>
      </c>
      <c r="F644" s="35">
        <f t="shared" si="85"/>
        <v>18000</v>
      </c>
      <c r="G644" s="35">
        <f>G645</f>
        <v>18000</v>
      </c>
      <c r="H644" s="35">
        <f>H645</f>
        <v>0</v>
      </c>
      <c r="I644" s="35">
        <f>I645</f>
        <v>0</v>
      </c>
      <c r="J644" s="35">
        <f>J645</f>
        <v>18000</v>
      </c>
    </row>
    <row r="645" spans="1:11" x14ac:dyDescent="0.25">
      <c r="A645" s="55"/>
      <c r="B645" s="58"/>
      <c r="C645" s="37" t="s">
        <v>78</v>
      </c>
      <c r="D645" s="38">
        <v>4210</v>
      </c>
      <c r="E645" s="42" t="s">
        <v>33</v>
      </c>
      <c r="F645" s="40">
        <f t="shared" si="85"/>
        <v>18000</v>
      </c>
      <c r="G645" s="40">
        <f>G647</f>
        <v>18000</v>
      </c>
      <c r="H645" s="40">
        <f>H647</f>
        <v>0</v>
      </c>
      <c r="I645" s="40">
        <f>I647</f>
        <v>0</v>
      </c>
      <c r="J645" s="40">
        <f>J647</f>
        <v>18000</v>
      </c>
      <c r="K645" s="182"/>
    </row>
    <row r="646" spans="1:11" x14ac:dyDescent="0.25">
      <c r="A646" s="55"/>
      <c r="B646" s="58"/>
      <c r="C646" s="58"/>
      <c r="D646" s="38"/>
      <c r="E646" s="39" t="s">
        <v>19</v>
      </c>
      <c r="F646" s="40"/>
      <c r="G646" s="40"/>
      <c r="H646" s="40"/>
      <c r="I646" s="40"/>
      <c r="J646" s="40"/>
    </row>
    <row r="647" spans="1:11" s="59" customFormat="1" x14ac:dyDescent="0.25">
      <c r="A647" s="55"/>
      <c r="B647" s="58"/>
      <c r="C647" s="58"/>
      <c r="D647" s="38"/>
      <c r="E647" s="42" t="s">
        <v>244</v>
      </c>
      <c r="F647" s="40">
        <f t="shared" si="85"/>
        <v>18000</v>
      </c>
      <c r="G647" s="40">
        <v>18000</v>
      </c>
      <c r="H647" s="40"/>
      <c r="I647" s="40">
        <v>0</v>
      </c>
      <c r="J647" s="40">
        <f>F647+I647</f>
        <v>18000</v>
      </c>
    </row>
    <row r="648" spans="1:11" s="57" customFormat="1" x14ac:dyDescent="0.25">
      <c r="A648" s="68"/>
      <c r="B648" s="32"/>
      <c r="C648" s="32" t="s">
        <v>63</v>
      </c>
      <c r="D648" s="33"/>
      <c r="E648" s="54" t="s">
        <v>64</v>
      </c>
      <c r="F648" s="35">
        <f t="shared" si="85"/>
        <v>0</v>
      </c>
      <c r="G648" s="35">
        <f>G649</f>
        <v>0</v>
      </c>
      <c r="H648" s="35">
        <f>H649</f>
        <v>0</v>
      </c>
      <c r="I648" s="35">
        <f>I649</f>
        <v>0</v>
      </c>
      <c r="J648" s="35">
        <f>J649</f>
        <v>0</v>
      </c>
    </row>
    <row r="649" spans="1:11" s="59" customFormat="1" x14ac:dyDescent="0.25">
      <c r="A649" s="55"/>
      <c r="B649" s="58"/>
      <c r="C649" s="82" t="s">
        <v>63</v>
      </c>
      <c r="D649" s="38">
        <v>6050</v>
      </c>
      <c r="E649" s="42" t="s">
        <v>65</v>
      </c>
      <c r="F649" s="40">
        <f t="shared" si="85"/>
        <v>0</v>
      </c>
      <c r="G649" s="40">
        <f>G651</f>
        <v>0</v>
      </c>
      <c r="H649" s="40">
        <f>H651</f>
        <v>0</v>
      </c>
      <c r="I649" s="40">
        <f>I651</f>
        <v>0</v>
      </c>
      <c r="J649" s="40">
        <f>J651</f>
        <v>0</v>
      </c>
    </row>
    <row r="650" spans="1:11" s="59" customFormat="1" x14ac:dyDescent="0.25">
      <c r="A650" s="55"/>
      <c r="B650" s="58"/>
      <c r="C650" s="58"/>
      <c r="D650" s="38"/>
      <c r="E650" s="42" t="s">
        <v>19</v>
      </c>
      <c r="F650" s="40"/>
      <c r="G650" s="40"/>
      <c r="H650" s="40"/>
      <c r="I650" s="40"/>
      <c r="J650" s="40"/>
    </row>
    <row r="651" spans="1:11" s="59" customFormat="1" x14ac:dyDescent="0.25">
      <c r="A651" s="55"/>
      <c r="B651" s="58"/>
      <c r="C651" s="58"/>
      <c r="D651" s="38"/>
      <c r="E651" s="42" t="s">
        <v>245</v>
      </c>
      <c r="F651" s="40">
        <f>H651+G651</f>
        <v>0</v>
      </c>
      <c r="G651" s="40"/>
      <c r="H651" s="40">
        <v>0</v>
      </c>
      <c r="I651" s="40"/>
      <c r="J651" s="40">
        <f>F651+I651</f>
        <v>0</v>
      </c>
    </row>
    <row r="652" spans="1:11" s="57" customFormat="1" x14ac:dyDescent="0.25">
      <c r="A652" s="68"/>
      <c r="B652" s="32"/>
      <c r="C652" s="32" t="s">
        <v>37</v>
      </c>
      <c r="D652" s="33"/>
      <c r="E652" s="54" t="s">
        <v>24</v>
      </c>
      <c r="F652" s="35">
        <f>G652+H652</f>
        <v>2000</v>
      </c>
      <c r="G652" s="35">
        <f>G653</f>
        <v>2000</v>
      </c>
      <c r="H652" s="35">
        <f>H653</f>
        <v>0</v>
      </c>
      <c r="I652" s="35"/>
      <c r="J652" s="35">
        <f>J653</f>
        <v>2000</v>
      </c>
    </row>
    <row r="653" spans="1:11" s="59" customFormat="1" x14ac:dyDescent="0.25">
      <c r="A653" s="55"/>
      <c r="B653" s="58"/>
      <c r="C653" s="50" t="s">
        <v>37</v>
      </c>
      <c r="D653" s="38">
        <v>4300</v>
      </c>
      <c r="E653" s="42" t="s">
        <v>38</v>
      </c>
      <c r="F653" s="40">
        <f>G653+H653</f>
        <v>2000</v>
      </c>
      <c r="G653" s="40">
        <f>G655</f>
        <v>2000</v>
      </c>
      <c r="H653" s="40">
        <f>H655</f>
        <v>0</v>
      </c>
      <c r="I653" s="40">
        <f>I655</f>
        <v>0</v>
      </c>
      <c r="J653" s="40">
        <f>J655</f>
        <v>2000</v>
      </c>
      <c r="K653" s="182"/>
    </row>
    <row r="654" spans="1:11" s="59" customFormat="1" x14ac:dyDescent="0.25">
      <c r="A654" s="55"/>
      <c r="B654" s="58"/>
      <c r="C654" s="58"/>
      <c r="D654" s="38"/>
      <c r="E654" s="42" t="s">
        <v>19</v>
      </c>
      <c r="F654" s="40"/>
      <c r="G654" s="40"/>
      <c r="H654" s="40"/>
      <c r="I654" s="40"/>
      <c r="J654" s="40"/>
    </row>
    <row r="655" spans="1:11" s="59" customFormat="1" ht="30" x14ac:dyDescent="0.25">
      <c r="A655" s="55"/>
      <c r="B655" s="58"/>
      <c r="C655" s="58"/>
      <c r="D655" s="38"/>
      <c r="E655" s="42" t="s">
        <v>246</v>
      </c>
      <c r="F655" s="40">
        <f t="shared" ref="F655:F660" si="86">G655+H655</f>
        <v>2000</v>
      </c>
      <c r="G655" s="40">
        <v>2000</v>
      </c>
      <c r="H655" s="40"/>
      <c r="I655" s="40"/>
      <c r="J655" s="40">
        <f>F655+I655</f>
        <v>2000</v>
      </c>
    </row>
    <row r="656" spans="1:11" x14ac:dyDescent="0.25">
      <c r="A656" s="30"/>
      <c r="B656" s="14">
        <v>921</v>
      </c>
      <c r="C656" s="14"/>
      <c r="D656" s="15"/>
      <c r="E656" s="28" t="s">
        <v>41</v>
      </c>
      <c r="F656" s="29">
        <f t="shared" si="86"/>
        <v>32000</v>
      </c>
      <c r="G656" s="29">
        <f>G657</f>
        <v>32000</v>
      </c>
      <c r="H656" s="29">
        <f>H657</f>
        <v>0</v>
      </c>
      <c r="I656" s="29">
        <f>I657</f>
        <v>0</v>
      </c>
      <c r="J656" s="29">
        <f>J657</f>
        <v>32000</v>
      </c>
    </row>
    <row r="657" spans="1:11" x14ac:dyDescent="0.25">
      <c r="A657" s="30"/>
      <c r="B657" s="32"/>
      <c r="C657" s="32" t="s">
        <v>42</v>
      </c>
      <c r="D657" s="33"/>
      <c r="E657" s="34" t="s">
        <v>24</v>
      </c>
      <c r="F657" s="35">
        <f t="shared" si="86"/>
        <v>32000</v>
      </c>
      <c r="G657" s="35">
        <f>G663+G668++SUM(G658:G660)</f>
        <v>32000</v>
      </c>
      <c r="H657" s="35">
        <f>H663+H668++SUM(H658:H660)</f>
        <v>0</v>
      </c>
      <c r="I657" s="35">
        <f>I663+I668++I658+I659+I660</f>
        <v>0</v>
      </c>
      <c r="J657" s="35">
        <f>J663+J668++J658+J659+J660</f>
        <v>32000</v>
      </c>
    </row>
    <row r="658" spans="1:11" x14ac:dyDescent="0.25">
      <c r="A658" s="26"/>
      <c r="B658" s="58"/>
      <c r="C658" s="50" t="s">
        <v>42</v>
      </c>
      <c r="D658" s="38">
        <v>4110</v>
      </c>
      <c r="E658" s="39" t="s">
        <v>29</v>
      </c>
      <c r="F658" s="40">
        <f t="shared" si="86"/>
        <v>575</v>
      </c>
      <c r="G658" s="40">
        <v>575</v>
      </c>
      <c r="H658" s="40">
        <f>H659</f>
        <v>0</v>
      </c>
      <c r="I658" s="40"/>
      <c r="J658" s="40">
        <f>F658+I658</f>
        <v>575</v>
      </c>
      <c r="K658" s="182"/>
    </row>
    <row r="659" spans="1:11" x14ac:dyDescent="0.25">
      <c r="A659" s="26"/>
      <c r="B659" s="58"/>
      <c r="C659" s="50" t="s">
        <v>42</v>
      </c>
      <c r="D659" s="38">
        <v>4120</v>
      </c>
      <c r="E659" s="39" t="s">
        <v>30</v>
      </c>
      <c r="F659" s="40">
        <f t="shared" si="86"/>
        <v>82</v>
      </c>
      <c r="G659" s="40">
        <v>82</v>
      </c>
      <c r="H659" s="40">
        <f>H660</f>
        <v>0</v>
      </c>
      <c r="I659" s="40"/>
      <c r="J659" s="40">
        <f>F659+I659</f>
        <v>82</v>
      </c>
      <c r="K659" s="182"/>
    </row>
    <row r="660" spans="1:11" x14ac:dyDescent="0.25">
      <c r="A660" s="26"/>
      <c r="B660" s="58"/>
      <c r="C660" s="50" t="s">
        <v>42</v>
      </c>
      <c r="D660" s="38">
        <v>4170</v>
      </c>
      <c r="E660" s="42" t="s">
        <v>196</v>
      </c>
      <c r="F660" s="40">
        <f t="shared" si="86"/>
        <v>3343</v>
      </c>
      <c r="G660" s="40">
        <f>G662</f>
        <v>3343</v>
      </c>
      <c r="H660" s="40">
        <f>H662</f>
        <v>0</v>
      </c>
      <c r="I660" s="40">
        <f>I662</f>
        <v>0</v>
      </c>
      <c r="J660" s="40">
        <f>J662</f>
        <v>3343</v>
      </c>
      <c r="K660" s="182"/>
    </row>
    <row r="661" spans="1:11" x14ac:dyDescent="0.25">
      <c r="A661" s="26"/>
      <c r="B661" s="58"/>
      <c r="C661" s="58"/>
      <c r="D661" s="38"/>
      <c r="E661" s="39" t="s">
        <v>19</v>
      </c>
      <c r="F661" s="40"/>
      <c r="G661" s="40"/>
      <c r="H661" s="40"/>
      <c r="I661" s="40"/>
      <c r="J661" s="40"/>
    </row>
    <row r="662" spans="1:11" x14ac:dyDescent="0.25">
      <c r="A662" s="26"/>
      <c r="B662" s="58"/>
      <c r="C662" s="58"/>
      <c r="D662" s="38"/>
      <c r="E662" s="39" t="s">
        <v>247</v>
      </c>
      <c r="F662" s="40">
        <f>G662+H662</f>
        <v>3343</v>
      </c>
      <c r="G662" s="40">
        <v>3343</v>
      </c>
      <c r="H662" s="40"/>
      <c r="I662" s="40"/>
      <c r="J662" s="40">
        <f>F662+I662</f>
        <v>3343</v>
      </c>
    </row>
    <row r="663" spans="1:11" x14ac:dyDescent="0.25">
      <c r="A663" s="26"/>
      <c r="B663" s="58"/>
      <c r="C663" s="50" t="s">
        <v>42</v>
      </c>
      <c r="D663" s="38">
        <v>4210</v>
      </c>
      <c r="E663" s="42" t="s">
        <v>33</v>
      </c>
      <c r="F663" s="40">
        <f>G663+H663</f>
        <v>8000</v>
      </c>
      <c r="G663" s="40">
        <f>SUM(G665:G667)</f>
        <v>8000</v>
      </c>
      <c r="H663" s="40">
        <f>SUM(H665:H667)</f>
        <v>0</v>
      </c>
      <c r="I663" s="40">
        <f>SUM(I665:I667)</f>
        <v>0</v>
      </c>
      <c r="J663" s="40">
        <f>SUM(J665:J667)</f>
        <v>8000</v>
      </c>
      <c r="K663" s="182"/>
    </row>
    <row r="664" spans="1:11" x14ac:dyDescent="0.25">
      <c r="A664" s="26"/>
      <c r="B664" s="58"/>
      <c r="C664" s="58"/>
      <c r="D664" s="38"/>
      <c r="E664" s="42" t="s">
        <v>19</v>
      </c>
      <c r="F664" s="40"/>
      <c r="G664" s="40"/>
      <c r="H664" s="40"/>
      <c r="I664" s="40"/>
      <c r="J664" s="40"/>
    </row>
    <row r="665" spans="1:11" ht="34.5" customHeight="1" x14ac:dyDescent="0.25">
      <c r="A665" s="26"/>
      <c r="B665" s="58"/>
      <c r="C665" s="58"/>
      <c r="D665" s="38"/>
      <c r="E665" s="42" t="s">
        <v>248</v>
      </c>
      <c r="F665" s="40">
        <f>G665+H665</f>
        <v>2000</v>
      </c>
      <c r="G665" s="40">
        <v>2000</v>
      </c>
      <c r="H665" s="40"/>
      <c r="I665" s="40"/>
      <c r="J665" s="40">
        <f>I665+F665</f>
        <v>2000</v>
      </c>
    </row>
    <row r="666" spans="1:11" ht="21" customHeight="1" x14ac:dyDescent="0.25">
      <c r="A666" s="26"/>
      <c r="B666" s="58"/>
      <c r="C666" s="58"/>
      <c r="D666" s="38"/>
      <c r="E666" s="42" t="s">
        <v>249</v>
      </c>
      <c r="F666" s="40">
        <f>G666+H666</f>
        <v>4000</v>
      </c>
      <c r="G666" s="40">
        <v>4000</v>
      </c>
      <c r="H666" s="40"/>
      <c r="I666" s="40"/>
      <c r="J666" s="40">
        <f>I666+F666</f>
        <v>4000</v>
      </c>
    </row>
    <row r="667" spans="1:11" ht="30" x14ac:dyDescent="0.25">
      <c r="A667" s="26"/>
      <c r="B667" s="58"/>
      <c r="C667" s="58"/>
      <c r="D667" s="38"/>
      <c r="E667" s="42" t="s">
        <v>250</v>
      </c>
      <c r="F667" s="40">
        <f>G667+H667</f>
        <v>2000</v>
      </c>
      <c r="G667" s="40">
        <v>2000</v>
      </c>
      <c r="H667" s="40"/>
      <c r="I667" s="40"/>
      <c r="J667" s="40">
        <f>I667+F667</f>
        <v>2000</v>
      </c>
    </row>
    <row r="668" spans="1:11" x14ac:dyDescent="0.25">
      <c r="A668" s="55"/>
      <c r="B668" s="58"/>
      <c r="C668" s="37" t="s">
        <v>42</v>
      </c>
      <c r="D668" s="38">
        <v>4300</v>
      </c>
      <c r="E668" s="42" t="s">
        <v>38</v>
      </c>
      <c r="F668" s="40">
        <f>G668+H668</f>
        <v>20000</v>
      </c>
      <c r="G668" s="40">
        <f>SUM(G670:G673)</f>
        <v>20000</v>
      </c>
      <c r="H668" s="40">
        <f>H670+H673</f>
        <v>0</v>
      </c>
      <c r="I668" s="40">
        <f>I670+I673</f>
        <v>0</v>
      </c>
      <c r="J668" s="40">
        <f>SUM(J670:J673)</f>
        <v>20000</v>
      </c>
      <c r="K668" s="182"/>
    </row>
    <row r="669" spans="1:11" x14ac:dyDescent="0.25">
      <c r="A669" s="26"/>
      <c r="B669" s="58"/>
      <c r="C669" s="58"/>
      <c r="D669" s="38"/>
      <c r="E669" s="42" t="s">
        <v>19</v>
      </c>
      <c r="F669" s="40"/>
      <c r="G669" s="40"/>
      <c r="H669" s="40"/>
      <c r="I669" s="40"/>
      <c r="J669" s="40"/>
    </row>
    <row r="670" spans="1:11" x14ac:dyDescent="0.25">
      <c r="A670" s="26"/>
      <c r="B670" s="58"/>
      <c r="C670" s="58"/>
      <c r="D670" s="38"/>
      <c r="E670" s="42" t="s">
        <v>251</v>
      </c>
      <c r="F670" s="40">
        <f t="shared" ref="F670:F676" si="87">G670+H670</f>
        <v>5000</v>
      </c>
      <c r="G670" s="40">
        <v>5000</v>
      </c>
      <c r="H670" s="40"/>
      <c r="I670" s="40">
        <v>0</v>
      </c>
      <c r="J670" s="40">
        <f>F670+I670</f>
        <v>5000</v>
      </c>
    </row>
    <row r="671" spans="1:11" ht="30" x14ac:dyDescent="0.25">
      <c r="A671" s="26"/>
      <c r="B671" s="58"/>
      <c r="C671" s="58"/>
      <c r="D671" s="38"/>
      <c r="E671" s="42" t="s">
        <v>252</v>
      </c>
      <c r="F671" s="40">
        <f t="shared" si="87"/>
        <v>1500</v>
      </c>
      <c r="G671" s="40">
        <v>1500</v>
      </c>
      <c r="H671" s="40"/>
      <c r="I671" s="40"/>
      <c r="J671" s="40">
        <f>F671+I671</f>
        <v>1500</v>
      </c>
    </row>
    <row r="672" spans="1:11" x14ac:dyDescent="0.25">
      <c r="A672" s="26"/>
      <c r="B672" s="58"/>
      <c r="C672" s="58"/>
      <c r="D672" s="38"/>
      <c r="E672" s="42" t="s">
        <v>253</v>
      </c>
      <c r="F672" s="40">
        <f t="shared" si="87"/>
        <v>1500</v>
      </c>
      <c r="G672" s="40">
        <v>1500</v>
      </c>
      <c r="H672" s="40"/>
      <c r="I672" s="40"/>
      <c r="J672" s="40">
        <f>F672+I672</f>
        <v>1500</v>
      </c>
    </row>
    <row r="673" spans="1:11" x14ac:dyDescent="0.25">
      <c r="A673" s="26"/>
      <c r="B673" s="58"/>
      <c r="C673" s="58"/>
      <c r="D673" s="38"/>
      <c r="E673" s="42" t="s">
        <v>254</v>
      </c>
      <c r="F673" s="40">
        <f t="shared" si="87"/>
        <v>12000</v>
      </c>
      <c r="G673" s="40">
        <v>12000</v>
      </c>
      <c r="H673" s="40"/>
      <c r="I673" s="40">
        <v>0</v>
      </c>
      <c r="J673" s="40">
        <f>F673+I673</f>
        <v>12000</v>
      </c>
    </row>
    <row r="674" spans="1:11" x14ac:dyDescent="0.25">
      <c r="A674" s="26"/>
      <c r="B674" s="14">
        <v>926</v>
      </c>
      <c r="C674" s="14"/>
      <c r="D674" s="15"/>
      <c r="E674" s="62" t="s">
        <v>46</v>
      </c>
      <c r="F674" s="29">
        <f t="shared" si="87"/>
        <v>5471</v>
      </c>
      <c r="G674" s="29">
        <f t="shared" ref="G674:J675" si="88">G675</f>
        <v>5471</v>
      </c>
      <c r="H674" s="29">
        <f t="shared" si="88"/>
        <v>0</v>
      </c>
      <c r="I674" s="29">
        <f t="shared" si="88"/>
        <v>0</v>
      </c>
      <c r="J674" s="29">
        <f t="shared" si="88"/>
        <v>5471</v>
      </c>
    </row>
    <row r="675" spans="1:11" x14ac:dyDescent="0.25">
      <c r="A675" s="26"/>
      <c r="B675" s="32"/>
      <c r="C675" s="32" t="s">
        <v>47</v>
      </c>
      <c r="D675" s="33"/>
      <c r="E675" s="80" t="s">
        <v>24</v>
      </c>
      <c r="F675" s="35">
        <f t="shared" si="87"/>
        <v>5471</v>
      </c>
      <c r="G675" s="35">
        <f t="shared" si="88"/>
        <v>5471</v>
      </c>
      <c r="H675" s="35">
        <f t="shared" si="88"/>
        <v>0</v>
      </c>
      <c r="I675" s="35">
        <f t="shared" si="88"/>
        <v>0</v>
      </c>
      <c r="J675" s="35">
        <f t="shared" si="88"/>
        <v>5471</v>
      </c>
    </row>
    <row r="676" spans="1:11" x14ac:dyDescent="0.25">
      <c r="A676" s="26"/>
      <c r="B676" s="58"/>
      <c r="C676" s="37" t="s">
        <v>47</v>
      </c>
      <c r="D676" s="38">
        <v>4210</v>
      </c>
      <c r="E676" s="42" t="s">
        <v>33</v>
      </c>
      <c r="F676" s="40">
        <f t="shared" si="87"/>
        <v>5471</v>
      </c>
      <c r="G676" s="40">
        <f>G678</f>
        <v>5471</v>
      </c>
      <c r="H676" s="40">
        <f>H678</f>
        <v>0</v>
      </c>
      <c r="I676" s="40">
        <f>I678</f>
        <v>0</v>
      </c>
      <c r="J676" s="40">
        <f>J678</f>
        <v>5471</v>
      </c>
      <c r="K676" s="182"/>
    </row>
    <row r="677" spans="1:11" x14ac:dyDescent="0.25">
      <c r="A677" s="26"/>
      <c r="B677" s="58"/>
      <c r="C677" s="58"/>
      <c r="D677" s="38"/>
      <c r="E677" s="76" t="s">
        <v>19</v>
      </c>
      <c r="F677" s="40"/>
      <c r="G677" s="40"/>
      <c r="H677" s="40"/>
      <c r="I677" s="43"/>
      <c r="J677" s="43"/>
    </row>
    <row r="678" spans="1:11" ht="30" x14ac:dyDescent="0.25">
      <c r="A678" s="26"/>
      <c r="B678" s="58"/>
      <c r="C678" s="58"/>
      <c r="D678" s="38"/>
      <c r="E678" s="42" t="s">
        <v>255</v>
      </c>
      <c r="F678" s="40">
        <f>G678+H678</f>
        <v>5471</v>
      </c>
      <c r="G678" s="40">
        <v>5471</v>
      </c>
      <c r="H678" s="40"/>
      <c r="I678" s="43"/>
      <c r="J678" s="43">
        <f>F678+I678</f>
        <v>5471</v>
      </c>
    </row>
    <row r="679" spans="1:11" x14ac:dyDescent="0.25">
      <c r="A679" s="23">
        <v>16</v>
      </c>
      <c r="B679" s="188" t="s">
        <v>256</v>
      </c>
      <c r="C679" s="188"/>
      <c r="D679" s="188"/>
      <c r="E679" s="188"/>
      <c r="F679" s="66">
        <f>G679+H679</f>
        <v>76471</v>
      </c>
      <c r="G679" s="66">
        <f>G680+G691+G696+G710+G718+G704</f>
        <v>76471</v>
      </c>
      <c r="H679" s="66">
        <f>H680+H691+H696+H710+H718+H704</f>
        <v>0</v>
      </c>
      <c r="I679" s="66">
        <f>I680+I691+I696+I710+I718+I704</f>
        <v>0</v>
      </c>
      <c r="J679" s="66">
        <f>J680+J691+J696+J710+J718+J704</f>
        <v>76471</v>
      </c>
    </row>
    <row r="680" spans="1:11" x14ac:dyDescent="0.25">
      <c r="A680" s="68"/>
      <c r="B680" s="27">
        <v>754</v>
      </c>
      <c r="C680" s="14"/>
      <c r="D680" s="15"/>
      <c r="E680" s="28" t="s">
        <v>15</v>
      </c>
      <c r="F680" s="29">
        <f>G680+H680</f>
        <v>14000</v>
      </c>
      <c r="G680" s="29">
        <f>G681+G687</f>
        <v>14000</v>
      </c>
      <c r="H680" s="29">
        <f>H681+H687</f>
        <v>0</v>
      </c>
      <c r="I680" s="29">
        <f>I681</f>
        <v>0</v>
      </c>
      <c r="J680" s="29">
        <f>J681+J687</f>
        <v>14000</v>
      </c>
    </row>
    <row r="681" spans="1:11" x14ac:dyDescent="0.25">
      <c r="A681" s="26"/>
      <c r="B681" s="32"/>
      <c r="C681" s="32" t="s">
        <v>16</v>
      </c>
      <c r="D681" s="33"/>
      <c r="E681" s="34" t="s">
        <v>17</v>
      </c>
      <c r="F681" s="35">
        <f>G681+H681</f>
        <v>10000</v>
      </c>
      <c r="G681" s="35">
        <f>G682</f>
        <v>10000</v>
      </c>
      <c r="H681" s="35">
        <f>H682</f>
        <v>0</v>
      </c>
      <c r="I681" s="35">
        <f>I682</f>
        <v>0</v>
      </c>
      <c r="J681" s="35">
        <f>J682</f>
        <v>10000</v>
      </c>
    </row>
    <row r="682" spans="1:11" x14ac:dyDescent="0.25">
      <c r="A682" s="26"/>
      <c r="B682" s="58"/>
      <c r="C682" s="37" t="s">
        <v>16</v>
      </c>
      <c r="D682" s="38">
        <v>4210</v>
      </c>
      <c r="E682" s="42" t="s">
        <v>18</v>
      </c>
      <c r="F682" s="40">
        <f>G682+H682</f>
        <v>10000</v>
      </c>
      <c r="G682" s="40">
        <f>SUM(G684:G686)</f>
        <v>10000</v>
      </c>
      <c r="H682" s="40">
        <f>SUM(H684:H686)</f>
        <v>0</v>
      </c>
      <c r="I682" s="40">
        <f>SUM(I684:I686)</f>
        <v>0</v>
      </c>
      <c r="J682" s="40">
        <f>SUM(J684:J686)</f>
        <v>10000</v>
      </c>
      <c r="K682" s="182"/>
    </row>
    <row r="683" spans="1:11" x14ac:dyDescent="0.25">
      <c r="A683" s="26"/>
      <c r="B683" s="32"/>
      <c r="C683" s="32"/>
      <c r="D683" s="33"/>
      <c r="E683" s="76" t="s">
        <v>19</v>
      </c>
      <c r="F683" s="35"/>
      <c r="G683" s="35"/>
      <c r="H683" s="35"/>
      <c r="I683" s="35"/>
      <c r="J683" s="35"/>
    </row>
    <row r="684" spans="1:11" x14ac:dyDescent="0.25">
      <c r="A684" s="26"/>
      <c r="B684" s="32"/>
      <c r="C684" s="32"/>
      <c r="D684" s="33"/>
      <c r="E684" s="42" t="s">
        <v>20</v>
      </c>
      <c r="F684" s="40">
        <f t="shared" ref="F684:F693" si="89">G684+H684</f>
        <v>4000</v>
      </c>
      <c r="G684" s="40">
        <v>4000</v>
      </c>
      <c r="H684" s="40"/>
      <c r="I684" s="40"/>
      <c r="J684" s="40">
        <f>F684+I684</f>
        <v>4000</v>
      </c>
    </row>
    <row r="685" spans="1:11" x14ac:dyDescent="0.25">
      <c r="A685" s="26"/>
      <c r="B685" s="32"/>
      <c r="C685" s="32"/>
      <c r="D685" s="33"/>
      <c r="E685" s="42" t="s">
        <v>257</v>
      </c>
      <c r="F685" s="40">
        <f t="shared" si="89"/>
        <v>2000</v>
      </c>
      <c r="G685" s="40">
        <v>2000</v>
      </c>
      <c r="H685" s="40"/>
      <c r="I685" s="40"/>
      <c r="J685" s="40">
        <f>F685+I685</f>
        <v>2000</v>
      </c>
    </row>
    <row r="686" spans="1:11" ht="30" x14ac:dyDescent="0.25">
      <c r="A686" s="68"/>
      <c r="B686" s="58"/>
      <c r="C686" s="58"/>
      <c r="D686" s="38"/>
      <c r="E686" s="42" t="s">
        <v>258</v>
      </c>
      <c r="F686" s="40">
        <f t="shared" si="89"/>
        <v>4000</v>
      </c>
      <c r="G686" s="40">
        <v>4000</v>
      </c>
      <c r="H686" s="40"/>
      <c r="I686" s="40"/>
      <c r="J686" s="40">
        <f>F686+I686</f>
        <v>4000</v>
      </c>
    </row>
    <row r="687" spans="1:11" s="36" customFormat="1" x14ac:dyDescent="0.25">
      <c r="A687" s="68"/>
      <c r="B687" s="32"/>
      <c r="C687" s="32" t="s">
        <v>224</v>
      </c>
      <c r="D687" s="33"/>
      <c r="E687" s="95" t="s">
        <v>24</v>
      </c>
      <c r="F687" s="35">
        <f>G687+H687</f>
        <v>4000</v>
      </c>
      <c r="G687" s="35">
        <f>G688</f>
        <v>4000</v>
      </c>
      <c r="H687" s="35">
        <f>H688</f>
        <v>0</v>
      </c>
      <c r="I687" s="35">
        <f>I688</f>
        <v>0</v>
      </c>
      <c r="J687" s="35">
        <f>J688</f>
        <v>4000</v>
      </c>
    </row>
    <row r="688" spans="1:11" x14ac:dyDescent="0.25">
      <c r="A688" s="68"/>
      <c r="B688" s="58"/>
      <c r="C688" s="50" t="s">
        <v>224</v>
      </c>
      <c r="D688" s="38">
        <v>4210</v>
      </c>
      <c r="E688" s="42" t="s">
        <v>33</v>
      </c>
      <c r="F688" s="40">
        <f>G688+H688</f>
        <v>4000</v>
      </c>
      <c r="G688" s="40">
        <f>G690</f>
        <v>4000</v>
      </c>
      <c r="H688" s="40">
        <f>H690</f>
        <v>0</v>
      </c>
      <c r="I688" s="40">
        <f>I690</f>
        <v>0</v>
      </c>
      <c r="J688" s="40">
        <f>J690</f>
        <v>4000</v>
      </c>
      <c r="K688" s="182"/>
    </row>
    <row r="689" spans="1:11" x14ac:dyDescent="0.25">
      <c r="A689" s="68"/>
      <c r="B689" s="58"/>
      <c r="C689" s="58"/>
      <c r="D689" s="38"/>
      <c r="E689" s="42" t="s">
        <v>19</v>
      </c>
      <c r="F689" s="40"/>
      <c r="G689" s="40"/>
      <c r="H689" s="40"/>
      <c r="I689" s="40"/>
      <c r="J689" s="40"/>
    </row>
    <row r="690" spans="1:11" x14ac:dyDescent="0.25">
      <c r="A690" s="68"/>
      <c r="B690" s="77"/>
      <c r="C690" s="77"/>
      <c r="D690" s="78"/>
      <c r="E690" s="48" t="s">
        <v>259</v>
      </c>
      <c r="F690" s="49">
        <f>G690+H690</f>
        <v>4000</v>
      </c>
      <c r="G690" s="49">
        <v>4000</v>
      </c>
      <c r="H690" s="49"/>
      <c r="I690" s="49"/>
      <c r="J690" s="49">
        <f>F690+I690</f>
        <v>4000</v>
      </c>
    </row>
    <row r="691" spans="1:11" x14ac:dyDescent="0.25">
      <c r="A691" s="26"/>
      <c r="B691" s="14" t="s">
        <v>21</v>
      </c>
      <c r="C691" s="14"/>
      <c r="D691" s="15"/>
      <c r="E691" s="28" t="s">
        <v>181</v>
      </c>
      <c r="F691" s="29">
        <f t="shared" si="89"/>
        <v>1471</v>
      </c>
      <c r="G691" s="29">
        <f t="shared" ref="G691:J692" si="90">G692</f>
        <v>1471</v>
      </c>
      <c r="H691" s="29">
        <f t="shared" si="90"/>
        <v>0</v>
      </c>
      <c r="I691" s="29">
        <f t="shared" si="90"/>
        <v>0</v>
      </c>
      <c r="J691" s="29">
        <f t="shared" si="90"/>
        <v>1471</v>
      </c>
    </row>
    <row r="692" spans="1:11" x14ac:dyDescent="0.25">
      <c r="A692" s="26"/>
      <c r="B692" s="32"/>
      <c r="C692" s="32" t="s">
        <v>23</v>
      </c>
      <c r="D692" s="33"/>
      <c r="E692" s="34" t="s">
        <v>24</v>
      </c>
      <c r="F692" s="35">
        <f t="shared" si="89"/>
        <v>1471</v>
      </c>
      <c r="G692" s="35">
        <f t="shared" si="90"/>
        <v>1471</v>
      </c>
      <c r="H692" s="35">
        <f t="shared" si="90"/>
        <v>0</v>
      </c>
      <c r="I692" s="35">
        <f t="shared" si="90"/>
        <v>0</v>
      </c>
      <c r="J692" s="35">
        <f t="shared" si="90"/>
        <v>1471</v>
      </c>
    </row>
    <row r="693" spans="1:11" x14ac:dyDescent="0.25">
      <c r="A693" s="26"/>
      <c r="B693" s="58"/>
      <c r="C693" s="37" t="s">
        <v>23</v>
      </c>
      <c r="D693" s="38">
        <v>4210</v>
      </c>
      <c r="E693" s="42" t="s">
        <v>33</v>
      </c>
      <c r="F693" s="40">
        <f t="shared" si="89"/>
        <v>1471</v>
      </c>
      <c r="G693" s="40">
        <f>SUM(G695:G695)</f>
        <v>1471</v>
      </c>
      <c r="H693" s="40">
        <f>SUM(H695:H695)</f>
        <v>0</v>
      </c>
      <c r="I693" s="40">
        <f>SUM(I695:I695)</f>
        <v>0</v>
      </c>
      <c r="J693" s="40">
        <f>SUM(J695:J695)</f>
        <v>1471</v>
      </c>
      <c r="K693" s="182"/>
    </row>
    <row r="694" spans="1:11" x14ac:dyDescent="0.25">
      <c r="A694" s="26"/>
      <c r="B694" s="58"/>
      <c r="C694" s="83"/>
      <c r="D694" s="84"/>
      <c r="E694" s="73" t="s">
        <v>19</v>
      </c>
      <c r="F694" s="40"/>
      <c r="G694" s="40"/>
      <c r="H694" s="40"/>
      <c r="I694" s="40"/>
      <c r="J694" s="40"/>
    </row>
    <row r="695" spans="1:11" ht="22.5" customHeight="1" x14ac:dyDescent="0.25">
      <c r="A695" s="26"/>
      <c r="B695" s="58"/>
      <c r="C695" s="83"/>
      <c r="D695" s="84"/>
      <c r="E695" s="73" t="s">
        <v>260</v>
      </c>
      <c r="F695" s="40">
        <f>G695+H695</f>
        <v>1471</v>
      </c>
      <c r="G695" s="40">
        <v>1471</v>
      </c>
      <c r="H695" s="40"/>
      <c r="I695" s="40"/>
      <c r="J695" s="40">
        <f>F695+I695</f>
        <v>1471</v>
      </c>
    </row>
    <row r="696" spans="1:11" x14ac:dyDescent="0.25">
      <c r="A696" s="26"/>
      <c r="B696" s="14" t="s">
        <v>98</v>
      </c>
      <c r="C696" s="14"/>
      <c r="D696" s="15"/>
      <c r="E696" s="28" t="s">
        <v>72</v>
      </c>
      <c r="F696" s="29">
        <f>G696+H696</f>
        <v>23000</v>
      </c>
      <c r="G696" s="29">
        <f>G697</f>
        <v>23000</v>
      </c>
      <c r="H696" s="29">
        <f>H697</f>
        <v>0</v>
      </c>
      <c r="I696" s="29">
        <f>I697</f>
        <v>0</v>
      </c>
      <c r="J696" s="29">
        <f>J697</f>
        <v>23000</v>
      </c>
    </row>
    <row r="697" spans="1:11" x14ac:dyDescent="0.25">
      <c r="A697" s="68"/>
      <c r="B697" s="32"/>
      <c r="C697" s="32" t="s">
        <v>73</v>
      </c>
      <c r="D697" s="33"/>
      <c r="E697" s="54" t="s">
        <v>24</v>
      </c>
      <c r="F697" s="35">
        <f>G697+H697</f>
        <v>23000</v>
      </c>
      <c r="G697" s="35">
        <f>SUM(G701:G701)+G698</f>
        <v>23000</v>
      </c>
      <c r="H697" s="35">
        <f>SUM(H701:H701)</f>
        <v>0</v>
      </c>
      <c r="I697" s="35">
        <f>I698</f>
        <v>0</v>
      </c>
      <c r="J697" s="35">
        <f>J698+J701</f>
        <v>23000</v>
      </c>
    </row>
    <row r="698" spans="1:11" x14ac:dyDescent="0.25">
      <c r="A698" s="55"/>
      <c r="B698" s="58"/>
      <c r="C698" s="50" t="s">
        <v>73</v>
      </c>
      <c r="D698" s="38">
        <v>4210</v>
      </c>
      <c r="E698" s="42" t="s">
        <v>33</v>
      </c>
      <c r="F698" s="40">
        <f>G698+H698</f>
        <v>8000</v>
      </c>
      <c r="G698" s="40">
        <f>G700</f>
        <v>8000</v>
      </c>
      <c r="H698" s="40">
        <f>H700</f>
        <v>0</v>
      </c>
      <c r="I698" s="35">
        <f>I700</f>
        <v>0</v>
      </c>
      <c r="J698" s="35">
        <f>J700</f>
        <v>8000</v>
      </c>
      <c r="K698" s="182"/>
    </row>
    <row r="699" spans="1:11" x14ac:dyDescent="0.25">
      <c r="A699" s="68"/>
      <c r="B699" s="32"/>
      <c r="C699" s="32"/>
      <c r="D699" s="33"/>
      <c r="E699" s="54" t="s">
        <v>261</v>
      </c>
      <c r="F699" s="35"/>
      <c r="G699" s="35"/>
      <c r="H699" s="35"/>
      <c r="I699" s="35"/>
      <c r="J699" s="35"/>
    </row>
    <row r="700" spans="1:11" ht="30" x14ac:dyDescent="0.25">
      <c r="A700" s="55"/>
      <c r="B700" s="58"/>
      <c r="C700" s="58"/>
      <c r="D700" s="38"/>
      <c r="E700" s="42" t="s">
        <v>262</v>
      </c>
      <c r="F700" s="40">
        <f>G700+H700</f>
        <v>8000</v>
      </c>
      <c r="G700" s="40">
        <v>8000</v>
      </c>
      <c r="H700" s="40"/>
      <c r="I700" s="40"/>
      <c r="J700" s="40">
        <f>F700+I700</f>
        <v>8000</v>
      </c>
    </row>
    <row r="701" spans="1:11" x14ac:dyDescent="0.25">
      <c r="A701" s="55"/>
      <c r="B701" s="58"/>
      <c r="C701" s="37" t="s">
        <v>73</v>
      </c>
      <c r="D701" s="38">
        <v>4300</v>
      </c>
      <c r="E701" s="42" t="s">
        <v>38</v>
      </c>
      <c r="F701" s="40">
        <f>G701+H701</f>
        <v>15000</v>
      </c>
      <c r="G701" s="40">
        <f>G703</f>
        <v>15000</v>
      </c>
      <c r="H701" s="40">
        <f>H703</f>
        <v>0</v>
      </c>
      <c r="I701" s="40">
        <f>I703</f>
        <v>0</v>
      </c>
      <c r="J701" s="40">
        <f>J703</f>
        <v>15000</v>
      </c>
      <c r="K701" s="182"/>
    </row>
    <row r="702" spans="1:11" x14ac:dyDescent="0.25">
      <c r="A702" s="55"/>
      <c r="B702" s="58"/>
      <c r="C702" s="58"/>
      <c r="D702" s="38"/>
      <c r="E702" s="42" t="s">
        <v>19</v>
      </c>
      <c r="F702" s="40"/>
      <c r="G702" s="40"/>
      <c r="H702" s="40"/>
      <c r="I702" s="40"/>
      <c r="J702" s="40"/>
    </row>
    <row r="703" spans="1:11" ht="18.75" customHeight="1" x14ac:dyDescent="0.25">
      <c r="A703" s="55"/>
      <c r="B703" s="58"/>
      <c r="C703" s="58"/>
      <c r="D703" s="38"/>
      <c r="E703" s="42" t="s">
        <v>263</v>
      </c>
      <c r="F703" s="40">
        <f>G703</f>
        <v>15000</v>
      </c>
      <c r="G703" s="40">
        <v>15000</v>
      </c>
      <c r="H703" s="40"/>
      <c r="I703" s="40"/>
      <c r="J703" s="40">
        <f>F703+I703</f>
        <v>15000</v>
      </c>
    </row>
    <row r="704" spans="1:11" s="25" customFormat="1" ht="15.75" customHeight="1" x14ac:dyDescent="0.25">
      <c r="A704" s="26"/>
      <c r="B704" s="14" t="s">
        <v>35</v>
      </c>
      <c r="C704" s="14"/>
      <c r="D704" s="15"/>
      <c r="E704" s="28" t="s">
        <v>36</v>
      </c>
      <c r="F704" s="29">
        <f>G704+H704</f>
        <v>21000</v>
      </c>
      <c r="G704" s="29">
        <f t="shared" ref="G704:J705" si="91">G705</f>
        <v>21000</v>
      </c>
      <c r="H704" s="29">
        <f t="shared" si="91"/>
        <v>0</v>
      </c>
      <c r="I704" s="29">
        <f t="shared" si="91"/>
        <v>0</v>
      </c>
      <c r="J704" s="29">
        <f t="shared" si="91"/>
        <v>21000</v>
      </c>
    </row>
    <row r="705" spans="1:11" s="36" customFormat="1" ht="16.5" customHeight="1" x14ac:dyDescent="0.25">
      <c r="A705" s="68"/>
      <c r="B705" s="32"/>
      <c r="C705" s="32" t="s">
        <v>78</v>
      </c>
      <c r="D705" s="33"/>
      <c r="E705" s="34" t="s">
        <v>79</v>
      </c>
      <c r="F705" s="35">
        <f>G705+H705</f>
        <v>21000</v>
      </c>
      <c r="G705" s="35">
        <f t="shared" si="91"/>
        <v>21000</v>
      </c>
      <c r="H705" s="35">
        <f t="shared" si="91"/>
        <v>0</v>
      </c>
      <c r="I705" s="35">
        <f t="shared" si="91"/>
        <v>0</v>
      </c>
      <c r="J705" s="35">
        <f t="shared" si="91"/>
        <v>21000</v>
      </c>
    </row>
    <row r="706" spans="1:11" ht="15" customHeight="1" x14ac:dyDescent="0.25">
      <c r="A706" s="55"/>
      <c r="B706" s="58"/>
      <c r="C706" s="37" t="s">
        <v>78</v>
      </c>
      <c r="D706" s="38">
        <v>4300</v>
      </c>
      <c r="E706" s="42" t="s">
        <v>38</v>
      </c>
      <c r="F706" s="40">
        <f>G706+H706</f>
        <v>21000</v>
      </c>
      <c r="G706" s="40">
        <f>SUM(G708:G709)</f>
        <v>21000</v>
      </c>
      <c r="H706" s="40">
        <f>SUM(H708:H709)</f>
        <v>0</v>
      </c>
      <c r="I706" s="40">
        <f>I709</f>
        <v>0</v>
      </c>
      <c r="J706" s="40">
        <f>J709+J708</f>
        <v>21000</v>
      </c>
      <c r="K706" s="182"/>
    </row>
    <row r="707" spans="1:11" ht="15" customHeight="1" x14ac:dyDescent="0.25">
      <c r="A707" s="55"/>
      <c r="B707" s="58"/>
      <c r="C707" s="58"/>
      <c r="D707" s="38"/>
      <c r="E707" s="42" t="s">
        <v>19</v>
      </c>
      <c r="F707" s="40"/>
      <c r="G707" s="40"/>
      <c r="H707" s="40"/>
      <c r="I707" s="40"/>
      <c r="J707" s="40"/>
    </row>
    <row r="708" spans="1:11" ht="15" customHeight="1" x14ac:dyDescent="0.25">
      <c r="A708" s="55"/>
      <c r="B708" s="58"/>
      <c r="C708" s="58"/>
      <c r="D708" s="38"/>
      <c r="E708" s="42" t="s">
        <v>264</v>
      </c>
      <c r="F708" s="40">
        <f>G708+H708</f>
        <v>6000</v>
      </c>
      <c r="G708" s="40">
        <v>6000</v>
      </c>
      <c r="H708" s="40"/>
      <c r="I708" s="40"/>
      <c r="J708" s="40">
        <f>F708+I708</f>
        <v>6000</v>
      </c>
    </row>
    <row r="709" spans="1:11" ht="45.75" customHeight="1" x14ac:dyDescent="0.25">
      <c r="A709" s="55"/>
      <c r="B709" s="58"/>
      <c r="C709" s="58"/>
      <c r="D709" s="38"/>
      <c r="E709" s="42" t="s">
        <v>265</v>
      </c>
      <c r="F709" s="40">
        <f>G709+H709</f>
        <v>15000</v>
      </c>
      <c r="G709" s="40">
        <v>15000</v>
      </c>
      <c r="H709" s="40"/>
      <c r="I709" s="49"/>
      <c r="J709" s="49">
        <f>F709+I709</f>
        <v>15000</v>
      </c>
    </row>
    <row r="710" spans="1:11" x14ac:dyDescent="0.25">
      <c r="A710" s="26"/>
      <c r="B710" s="14" t="s">
        <v>40</v>
      </c>
      <c r="C710" s="14"/>
      <c r="D710" s="15"/>
      <c r="E710" s="28" t="s">
        <v>41</v>
      </c>
      <c r="F710" s="29">
        <f>G710+H710</f>
        <v>13000</v>
      </c>
      <c r="G710" s="29">
        <f>G711</f>
        <v>13000</v>
      </c>
      <c r="H710" s="29">
        <f>H711</f>
        <v>0</v>
      </c>
      <c r="I710" s="29">
        <f>I711</f>
        <v>0</v>
      </c>
      <c r="J710" s="29">
        <f>J711</f>
        <v>13000</v>
      </c>
    </row>
    <row r="711" spans="1:11" x14ac:dyDescent="0.25">
      <c r="A711" s="68"/>
      <c r="B711" s="32"/>
      <c r="C711" s="32" t="s">
        <v>42</v>
      </c>
      <c r="D711" s="33"/>
      <c r="E711" s="34" t="s">
        <v>24</v>
      </c>
      <c r="F711" s="35">
        <f>G711+H711</f>
        <v>13000</v>
      </c>
      <c r="G711" s="35">
        <f>G712+G715</f>
        <v>13000</v>
      </c>
      <c r="H711" s="35">
        <f>H712+H715</f>
        <v>0</v>
      </c>
      <c r="I711" s="35">
        <f>I712+I715</f>
        <v>0</v>
      </c>
      <c r="J711" s="35">
        <f>J712+J715</f>
        <v>13000</v>
      </c>
    </row>
    <row r="712" spans="1:11" x14ac:dyDescent="0.25">
      <c r="A712" s="26"/>
      <c r="B712" s="83"/>
      <c r="C712" s="37" t="s">
        <v>42</v>
      </c>
      <c r="D712" s="38">
        <v>4210</v>
      </c>
      <c r="E712" s="42" t="s">
        <v>33</v>
      </c>
      <c r="F712" s="40">
        <f>G712+H712</f>
        <v>3000</v>
      </c>
      <c r="G712" s="40">
        <f>SUM(G714:G714)</f>
        <v>3000</v>
      </c>
      <c r="H712" s="40">
        <f>SUM(H714:H714)</f>
        <v>0</v>
      </c>
      <c r="I712" s="40">
        <f>SUM(I714:I714)</f>
        <v>0</v>
      </c>
      <c r="J712" s="40">
        <f>SUM(J714:J714)</f>
        <v>3000</v>
      </c>
      <c r="K712" s="182"/>
    </row>
    <row r="713" spans="1:11" x14ac:dyDescent="0.25">
      <c r="A713" s="26"/>
      <c r="B713" s="83"/>
      <c r="C713" s="58"/>
      <c r="D713" s="38"/>
      <c r="E713" s="42" t="s">
        <v>19</v>
      </c>
      <c r="F713" s="40"/>
      <c r="G713" s="40"/>
      <c r="H713" s="40"/>
      <c r="I713" s="40"/>
      <c r="J713" s="40"/>
    </row>
    <row r="714" spans="1:11" x14ac:dyDescent="0.25">
      <c r="A714" s="26"/>
      <c r="B714" s="83"/>
      <c r="C714" s="58"/>
      <c r="D714" s="38"/>
      <c r="E714" s="42" t="s">
        <v>266</v>
      </c>
      <c r="F714" s="40">
        <f>G714+H714</f>
        <v>3000</v>
      </c>
      <c r="G714" s="40">
        <v>3000</v>
      </c>
      <c r="H714" s="40"/>
      <c r="I714" s="40"/>
      <c r="J714" s="40">
        <f>F714+I714</f>
        <v>3000</v>
      </c>
    </row>
    <row r="715" spans="1:11" x14ac:dyDescent="0.25">
      <c r="A715" s="55"/>
      <c r="B715" s="58"/>
      <c r="C715" s="37" t="s">
        <v>42</v>
      </c>
      <c r="D715" s="38">
        <v>4300</v>
      </c>
      <c r="E715" s="39" t="s">
        <v>62</v>
      </c>
      <c r="F715" s="40">
        <f>G715+H715</f>
        <v>10000</v>
      </c>
      <c r="G715" s="40">
        <f>SUM(G717:G717)</f>
        <v>10000</v>
      </c>
      <c r="H715" s="40">
        <v>0</v>
      </c>
      <c r="I715" s="40">
        <f>I717</f>
        <v>0</v>
      </c>
      <c r="J715" s="40">
        <f>J717</f>
        <v>10000</v>
      </c>
      <c r="K715" s="182"/>
    </row>
    <row r="716" spans="1:11" x14ac:dyDescent="0.25">
      <c r="A716" s="26"/>
      <c r="B716" s="83"/>
      <c r="C716" s="58"/>
      <c r="D716" s="38"/>
      <c r="E716" s="42" t="s">
        <v>19</v>
      </c>
      <c r="F716" s="40"/>
      <c r="G716" s="40"/>
      <c r="H716" s="40"/>
      <c r="I716" s="40"/>
      <c r="J716" s="40"/>
    </row>
    <row r="717" spans="1:11" x14ac:dyDescent="0.25">
      <c r="A717" s="26"/>
      <c r="B717" s="83"/>
      <c r="C717" s="58"/>
      <c r="D717" s="38"/>
      <c r="E717" s="42" t="s">
        <v>267</v>
      </c>
      <c r="F717" s="40">
        <f>G717+H717</f>
        <v>10000</v>
      </c>
      <c r="G717" s="40">
        <v>10000</v>
      </c>
      <c r="H717" s="40"/>
      <c r="I717" s="49"/>
      <c r="J717" s="49">
        <f>F717+I717</f>
        <v>10000</v>
      </c>
    </row>
    <row r="718" spans="1:11" x14ac:dyDescent="0.25">
      <c r="A718" s="26"/>
      <c r="B718" s="14">
        <v>926</v>
      </c>
      <c r="C718" s="14"/>
      <c r="D718" s="15"/>
      <c r="E718" s="28" t="s">
        <v>46</v>
      </c>
      <c r="F718" s="29">
        <f>G718+H718</f>
        <v>4000</v>
      </c>
      <c r="G718" s="29">
        <f t="shared" ref="G718:J719" si="92">G719</f>
        <v>4000</v>
      </c>
      <c r="H718" s="29">
        <f t="shared" si="92"/>
        <v>0</v>
      </c>
      <c r="I718" s="29">
        <f t="shared" si="92"/>
        <v>0</v>
      </c>
      <c r="J718" s="29">
        <f t="shared" si="92"/>
        <v>4000</v>
      </c>
    </row>
    <row r="719" spans="1:11" x14ac:dyDescent="0.25">
      <c r="A719" s="26"/>
      <c r="B719" s="32"/>
      <c r="C719" s="32" t="s">
        <v>47</v>
      </c>
      <c r="D719" s="33"/>
      <c r="E719" s="34" t="s">
        <v>24</v>
      </c>
      <c r="F719" s="35">
        <f>G719+H719</f>
        <v>4000</v>
      </c>
      <c r="G719" s="35">
        <f t="shared" si="92"/>
        <v>4000</v>
      </c>
      <c r="H719" s="35">
        <f t="shared" si="92"/>
        <v>0</v>
      </c>
      <c r="I719" s="35">
        <f t="shared" si="92"/>
        <v>0</v>
      </c>
      <c r="J719" s="35">
        <f t="shared" si="92"/>
        <v>4000</v>
      </c>
    </row>
    <row r="720" spans="1:11" x14ac:dyDescent="0.25">
      <c r="A720" s="26"/>
      <c r="B720" s="58"/>
      <c r="C720" s="37" t="s">
        <v>47</v>
      </c>
      <c r="D720" s="38">
        <v>4210</v>
      </c>
      <c r="E720" s="42" t="s">
        <v>33</v>
      </c>
      <c r="F720" s="40">
        <f>G720+H720</f>
        <v>4000</v>
      </c>
      <c r="G720" s="40">
        <f>G722</f>
        <v>4000</v>
      </c>
      <c r="H720" s="40">
        <f>H722</f>
        <v>0</v>
      </c>
      <c r="I720" s="40">
        <f>I722</f>
        <v>0</v>
      </c>
      <c r="J720" s="40">
        <f>J722</f>
        <v>4000</v>
      </c>
      <c r="K720" s="182"/>
    </row>
    <row r="721" spans="1:11" x14ac:dyDescent="0.25">
      <c r="A721" s="30"/>
      <c r="B721" s="58"/>
      <c r="C721" s="58"/>
      <c r="D721" s="38"/>
      <c r="E721" s="42" t="s">
        <v>19</v>
      </c>
      <c r="F721" s="40"/>
      <c r="G721" s="40"/>
      <c r="H721" s="40"/>
      <c r="I721" s="40"/>
      <c r="J721" s="40"/>
    </row>
    <row r="722" spans="1:11" ht="30" x14ac:dyDescent="0.25">
      <c r="A722" s="30"/>
      <c r="B722" s="58"/>
      <c r="C722" s="58"/>
      <c r="D722" s="38"/>
      <c r="E722" s="42" t="s">
        <v>268</v>
      </c>
      <c r="F722" s="40">
        <f>G722+H722</f>
        <v>4000</v>
      </c>
      <c r="G722" s="40">
        <v>4000</v>
      </c>
      <c r="H722" s="40"/>
      <c r="I722" s="40"/>
      <c r="J722" s="40">
        <f>F722+I722</f>
        <v>4000</v>
      </c>
    </row>
    <row r="723" spans="1:11" x14ac:dyDescent="0.25">
      <c r="A723" s="23">
        <v>17</v>
      </c>
      <c r="B723" s="188" t="s">
        <v>269</v>
      </c>
      <c r="C723" s="188"/>
      <c r="D723" s="188"/>
      <c r="E723" s="188"/>
      <c r="F723" s="66">
        <f>G723+H723</f>
        <v>76471</v>
      </c>
      <c r="G723" s="66">
        <f>G733+G756+G772+G781+G749+G744+G767+G724</f>
        <v>76471</v>
      </c>
      <c r="H723" s="66">
        <f>H733+H756+H772+H781+H749+H744+H767+H724</f>
        <v>0</v>
      </c>
      <c r="I723" s="66">
        <f>I733+I756+I772+I781+I749+I744+I767</f>
        <v>0</v>
      </c>
      <c r="J723" s="66">
        <f>J733+J756+J772+J781+J749+J744+J767+J724</f>
        <v>76471</v>
      </c>
    </row>
    <row r="724" spans="1:11" s="25" customFormat="1" x14ac:dyDescent="0.25">
      <c r="A724" s="26"/>
      <c r="B724" s="14" t="s">
        <v>91</v>
      </c>
      <c r="C724" s="14"/>
      <c r="D724" s="15"/>
      <c r="E724" s="56" t="s">
        <v>92</v>
      </c>
      <c r="F724" s="29">
        <f>G724+H724</f>
        <v>2471</v>
      </c>
      <c r="G724" s="29">
        <f>G725+G729</f>
        <v>2471</v>
      </c>
      <c r="H724" s="29">
        <f>H725+H729</f>
        <v>0</v>
      </c>
      <c r="I724" s="29">
        <f>I725</f>
        <v>0</v>
      </c>
      <c r="J724" s="29">
        <f>J725+J729</f>
        <v>2471</v>
      </c>
    </row>
    <row r="725" spans="1:11" s="36" customFormat="1" x14ac:dyDescent="0.25">
      <c r="A725" s="68"/>
      <c r="B725" s="32"/>
      <c r="C725" s="32" t="s">
        <v>93</v>
      </c>
      <c r="D725" s="33"/>
      <c r="E725" s="69" t="s">
        <v>94</v>
      </c>
      <c r="F725" s="35">
        <f>G725+H725</f>
        <v>1500</v>
      </c>
      <c r="G725" s="35">
        <f>G726</f>
        <v>1500</v>
      </c>
      <c r="H725" s="35">
        <f>H726</f>
        <v>0</v>
      </c>
      <c r="I725" s="35">
        <f>I726</f>
        <v>0</v>
      </c>
      <c r="J725" s="35">
        <f>J726</f>
        <v>1500</v>
      </c>
    </row>
    <row r="726" spans="1:11" x14ac:dyDescent="0.25">
      <c r="A726" s="55"/>
      <c r="B726" s="58"/>
      <c r="C726" s="50" t="s">
        <v>93</v>
      </c>
      <c r="D726" s="38">
        <v>4300</v>
      </c>
      <c r="E726" s="39" t="s">
        <v>62</v>
      </c>
      <c r="F726" s="40">
        <f>G726+H726</f>
        <v>1500</v>
      </c>
      <c r="G726" s="40">
        <f>G728</f>
        <v>1500</v>
      </c>
      <c r="H726" s="40">
        <f>H728</f>
        <v>0</v>
      </c>
      <c r="I726" s="40">
        <f>I728</f>
        <v>0</v>
      </c>
      <c r="J726" s="40">
        <f>J728</f>
        <v>1500</v>
      </c>
      <c r="K726" s="182"/>
    </row>
    <row r="727" spans="1:11" x14ac:dyDescent="0.25">
      <c r="A727" s="55"/>
      <c r="B727" s="58"/>
      <c r="C727" s="58"/>
      <c r="D727" s="38"/>
      <c r="E727" s="96" t="s">
        <v>19</v>
      </c>
      <c r="F727" s="40"/>
      <c r="G727" s="40"/>
      <c r="H727" s="40"/>
      <c r="I727" s="40"/>
      <c r="J727" s="40"/>
    </row>
    <row r="728" spans="1:11" x14ac:dyDescent="0.25">
      <c r="A728" s="55"/>
      <c r="B728" s="58"/>
      <c r="C728" s="58"/>
      <c r="D728" s="38"/>
      <c r="E728" s="96" t="s">
        <v>221</v>
      </c>
      <c r="F728" s="40">
        <f>G728+H728</f>
        <v>1500</v>
      </c>
      <c r="G728" s="40">
        <v>1500</v>
      </c>
      <c r="H728" s="40"/>
      <c r="I728" s="40"/>
      <c r="J728" s="40">
        <f>F728+I728</f>
        <v>1500</v>
      </c>
    </row>
    <row r="729" spans="1:11" s="36" customFormat="1" x14ac:dyDescent="0.25">
      <c r="A729" s="68"/>
      <c r="B729" s="32"/>
      <c r="C729" s="32" t="s">
        <v>120</v>
      </c>
      <c r="D729" s="33"/>
      <c r="E729" s="113" t="s">
        <v>24</v>
      </c>
      <c r="F729" s="35">
        <f>G729+H729</f>
        <v>971</v>
      </c>
      <c r="G729" s="35">
        <f>G730</f>
        <v>971</v>
      </c>
      <c r="H729" s="35">
        <f>H730</f>
        <v>0</v>
      </c>
      <c r="I729" s="35">
        <f>I730</f>
        <v>0</v>
      </c>
      <c r="J729" s="35">
        <f>J730</f>
        <v>971</v>
      </c>
    </row>
    <row r="730" spans="1:11" x14ac:dyDescent="0.25">
      <c r="A730" s="55"/>
      <c r="B730" s="58"/>
      <c r="C730" s="50" t="s">
        <v>120</v>
      </c>
      <c r="D730" s="38">
        <v>4210</v>
      </c>
      <c r="E730" s="42" t="s">
        <v>33</v>
      </c>
      <c r="F730" s="40">
        <f>G730+H730</f>
        <v>971</v>
      </c>
      <c r="G730" s="40">
        <f>G732</f>
        <v>971</v>
      </c>
      <c r="H730" s="40">
        <f>H732</f>
        <v>0</v>
      </c>
      <c r="I730" s="40">
        <f>I732</f>
        <v>0</v>
      </c>
      <c r="J730" s="40">
        <f>J732</f>
        <v>971</v>
      </c>
      <c r="K730" s="182"/>
    </row>
    <row r="731" spans="1:11" x14ac:dyDescent="0.25">
      <c r="A731" s="55"/>
      <c r="B731" s="58"/>
      <c r="C731" s="58"/>
      <c r="D731" s="38"/>
      <c r="E731" s="96" t="s">
        <v>19</v>
      </c>
      <c r="F731" s="40"/>
      <c r="G731" s="40"/>
      <c r="H731" s="40"/>
      <c r="I731" s="40"/>
      <c r="J731" s="40"/>
    </row>
    <row r="732" spans="1:11" ht="33.75" customHeight="1" x14ac:dyDescent="0.25">
      <c r="A732" s="55"/>
      <c r="B732" s="77"/>
      <c r="C732" s="77"/>
      <c r="D732" s="78"/>
      <c r="E732" s="98" t="s">
        <v>270</v>
      </c>
      <c r="F732" s="49">
        <f>H732+G732</f>
        <v>971</v>
      </c>
      <c r="G732" s="49">
        <v>971</v>
      </c>
      <c r="H732" s="49"/>
      <c r="I732" s="49"/>
      <c r="J732" s="49">
        <f>F732+I732</f>
        <v>971</v>
      </c>
    </row>
    <row r="733" spans="1:11" x14ac:dyDescent="0.25">
      <c r="A733" s="68"/>
      <c r="B733" s="27">
        <v>754</v>
      </c>
      <c r="C733" s="14"/>
      <c r="D733" s="15"/>
      <c r="E733" s="28" t="s">
        <v>15</v>
      </c>
      <c r="F733" s="29">
        <f>G733+H733</f>
        <v>13500</v>
      </c>
      <c r="G733" s="29">
        <f>G734+G740</f>
        <v>13500</v>
      </c>
      <c r="H733" s="29">
        <f>H734+H740</f>
        <v>0</v>
      </c>
      <c r="I733" s="29">
        <f>I734</f>
        <v>0</v>
      </c>
      <c r="J733" s="29">
        <f>J734+J740</f>
        <v>13500</v>
      </c>
    </row>
    <row r="734" spans="1:11" x14ac:dyDescent="0.25">
      <c r="A734" s="26"/>
      <c r="B734" s="32"/>
      <c r="C734" s="32" t="s">
        <v>16</v>
      </c>
      <c r="D734" s="33"/>
      <c r="E734" s="34" t="s">
        <v>17</v>
      </c>
      <c r="F734" s="35">
        <f>G734+H734</f>
        <v>9500</v>
      </c>
      <c r="G734" s="35">
        <f>G735</f>
        <v>9500</v>
      </c>
      <c r="H734" s="35">
        <f>H735</f>
        <v>0</v>
      </c>
      <c r="I734" s="35">
        <f>I735</f>
        <v>0</v>
      </c>
      <c r="J734" s="35">
        <f>J735</f>
        <v>9500</v>
      </c>
    </row>
    <row r="735" spans="1:11" x14ac:dyDescent="0.25">
      <c r="A735" s="26"/>
      <c r="B735" s="58"/>
      <c r="C735" s="37" t="s">
        <v>16</v>
      </c>
      <c r="D735" s="38">
        <v>4210</v>
      </c>
      <c r="E735" s="42" t="s">
        <v>33</v>
      </c>
      <c r="F735" s="40">
        <f>G735+H735</f>
        <v>9500</v>
      </c>
      <c r="G735" s="40">
        <f>SUM(G737:G739)</f>
        <v>9500</v>
      </c>
      <c r="H735" s="40">
        <f>SUM(H737:H739)</f>
        <v>0</v>
      </c>
      <c r="I735" s="40">
        <f>I739+I737+I738</f>
        <v>0</v>
      </c>
      <c r="J735" s="40">
        <f>J739+J737+J738</f>
        <v>9500</v>
      </c>
      <c r="K735" s="182"/>
    </row>
    <row r="736" spans="1:11" x14ac:dyDescent="0.25">
      <c r="A736" s="26"/>
      <c r="B736" s="32"/>
      <c r="C736" s="32"/>
      <c r="D736" s="33"/>
      <c r="E736" s="42" t="s">
        <v>19</v>
      </c>
      <c r="F736" s="35"/>
      <c r="G736" s="35"/>
      <c r="H736" s="35"/>
      <c r="I736" s="35"/>
      <c r="J736" s="35"/>
    </row>
    <row r="737" spans="1:11" x14ac:dyDescent="0.25">
      <c r="A737" s="26"/>
      <c r="B737" s="58"/>
      <c r="C737" s="58"/>
      <c r="D737" s="38"/>
      <c r="E737" s="42" t="s">
        <v>271</v>
      </c>
      <c r="F737" s="40">
        <f t="shared" ref="F737:F746" si="93">G737+H737</f>
        <v>5000</v>
      </c>
      <c r="G737" s="40">
        <v>5000</v>
      </c>
      <c r="H737" s="40"/>
      <c r="I737" s="40"/>
      <c r="J737" s="40">
        <f>F737+I737</f>
        <v>5000</v>
      </c>
    </row>
    <row r="738" spans="1:11" x14ac:dyDescent="0.25">
      <c r="A738" s="26"/>
      <c r="B738" s="58"/>
      <c r="C738" s="58"/>
      <c r="D738" s="38"/>
      <c r="E738" s="42" t="s">
        <v>272</v>
      </c>
      <c r="F738" s="40">
        <f t="shared" si="93"/>
        <v>1500</v>
      </c>
      <c r="G738" s="40">
        <v>1500</v>
      </c>
      <c r="H738" s="40"/>
      <c r="I738" s="40"/>
      <c r="J738" s="40">
        <f>F738+I738</f>
        <v>1500</v>
      </c>
    </row>
    <row r="739" spans="1:11" ht="17.25" customHeight="1" x14ac:dyDescent="0.25">
      <c r="A739" s="26"/>
      <c r="B739" s="32"/>
      <c r="C739" s="32"/>
      <c r="D739" s="33"/>
      <c r="E739" s="39" t="s">
        <v>273</v>
      </c>
      <c r="F739" s="40">
        <f t="shared" si="93"/>
        <v>3000</v>
      </c>
      <c r="G739" s="40">
        <v>3000</v>
      </c>
      <c r="H739" s="40"/>
      <c r="I739" s="40"/>
      <c r="J739" s="40">
        <f>F739+I739</f>
        <v>3000</v>
      </c>
    </row>
    <row r="740" spans="1:11" s="36" customFormat="1" ht="15.75" customHeight="1" x14ac:dyDescent="0.25">
      <c r="A740" s="30"/>
      <c r="B740" s="32"/>
      <c r="C740" s="32" t="s">
        <v>224</v>
      </c>
      <c r="D740" s="33"/>
      <c r="E740" s="95" t="s">
        <v>24</v>
      </c>
      <c r="F740" s="35">
        <f>G740+H740</f>
        <v>4000</v>
      </c>
      <c r="G740" s="35">
        <f>G741</f>
        <v>4000</v>
      </c>
      <c r="H740" s="35">
        <f>H741</f>
        <v>0</v>
      </c>
      <c r="I740" s="35">
        <f>I741</f>
        <v>0</v>
      </c>
      <c r="J740" s="35">
        <f>J741</f>
        <v>4000</v>
      </c>
    </row>
    <row r="741" spans="1:11" ht="15.75" customHeight="1" x14ac:dyDescent="0.25">
      <c r="A741" s="55"/>
      <c r="B741" s="58"/>
      <c r="C741" s="50" t="s">
        <v>224</v>
      </c>
      <c r="D741" s="38">
        <v>4210</v>
      </c>
      <c r="E741" s="42" t="s">
        <v>33</v>
      </c>
      <c r="F741" s="40">
        <f>G741+H741</f>
        <v>4000</v>
      </c>
      <c r="G741" s="40">
        <f>G743</f>
        <v>4000</v>
      </c>
      <c r="H741" s="40">
        <f>H743</f>
        <v>0</v>
      </c>
      <c r="I741" s="40">
        <f>I743</f>
        <v>0</v>
      </c>
      <c r="J741" s="40">
        <f>J743</f>
        <v>4000</v>
      </c>
      <c r="K741" s="182"/>
    </row>
    <row r="742" spans="1:11" ht="15.75" customHeight="1" x14ac:dyDescent="0.25">
      <c r="A742" s="55"/>
      <c r="B742" s="58"/>
      <c r="C742" s="50"/>
      <c r="D742" s="38"/>
      <c r="E742" s="42" t="s">
        <v>19</v>
      </c>
      <c r="F742" s="40"/>
      <c r="G742" s="40"/>
      <c r="H742" s="40"/>
      <c r="I742" s="40"/>
      <c r="J742" s="40"/>
    </row>
    <row r="743" spans="1:11" ht="18" customHeight="1" x14ac:dyDescent="0.25">
      <c r="A743" s="26"/>
      <c r="B743" s="32"/>
      <c r="C743" s="32"/>
      <c r="D743" s="33"/>
      <c r="E743" s="39" t="s">
        <v>274</v>
      </c>
      <c r="F743" s="40">
        <f>G743+H743</f>
        <v>4000</v>
      </c>
      <c r="G743" s="40">
        <v>4000</v>
      </c>
      <c r="H743" s="40">
        <v>0</v>
      </c>
      <c r="I743" s="40"/>
      <c r="J743" s="40">
        <f>I743+F743</f>
        <v>4000</v>
      </c>
    </row>
    <row r="744" spans="1:11" s="25" customFormat="1" ht="15" customHeight="1" x14ac:dyDescent="0.25">
      <c r="A744" s="26"/>
      <c r="B744" s="14" t="s">
        <v>21</v>
      </c>
      <c r="C744" s="14"/>
      <c r="D744" s="15"/>
      <c r="E744" s="28" t="s">
        <v>181</v>
      </c>
      <c r="F744" s="29">
        <f t="shared" si="93"/>
        <v>3000</v>
      </c>
      <c r="G744" s="29">
        <f t="shared" ref="G744:J745" si="94">G745</f>
        <v>3000</v>
      </c>
      <c r="H744" s="29">
        <f t="shared" si="94"/>
        <v>0</v>
      </c>
      <c r="I744" s="29">
        <f t="shared" si="94"/>
        <v>0</v>
      </c>
      <c r="J744" s="29">
        <f t="shared" si="94"/>
        <v>3000</v>
      </c>
    </row>
    <row r="745" spans="1:11" s="36" customFormat="1" ht="15" customHeight="1" x14ac:dyDescent="0.25">
      <c r="A745" s="30"/>
      <c r="B745" s="32"/>
      <c r="C745" s="32" t="s">
        <v>23</v>
      </c>
      <c r="D745" s="33"/>
      <c r="E745" s="34" t="s">
        <v>24</v>
      </c>
      <c r="F745" s="35">
        <f t="shared" si="93"/>
        <v>3000</v>
      </c>
      <c r="G745" s="35">
        <f t="shared" si="94"/>
        <v>3000</v>
      </c>
      <c r="H745" s="35">
        <f t="shared" si="94"/>
        <v>0</v>
      </c>
      <c r="I745" s="35">
        <f t="shared" si="94"/>
        <v>0</v>
      </c>
      <c r="J745" s="35">
        <f t="shared" si="94"/>
        <v>3000</v>
      </c>
    </row>
    <row r="746" spans="1:11" ht="15" customHeight="1" x14ac:dyDescent="0.25">
      <c r="A746" s="26"/>
      <c r="B746" s="58"/>
      <c r="C746" s="50" t="s">
        <v>23</v>
      </c>
      <c r="D746" s="38">
        <v>4210</v>
      </c>
      <c r="E746" s="42" t="s">
        <v>33</v>
      </c>
      <c r="F746" s="40">
        <f t="shared" si="93"/>
        <v>3000</v>
      </c>
      <c r="G746" s="40">
        <f>SUM(G748:G748)</f>
        <v>3000</v>
      </c>
      <c r="H746" s="40">
        <f>SUM(H748:H748)</f>
        <v>0</v>
      </c>
      <c r="I746" s="40">
        <f>SUM(I748:I748)</f>
        <v>0</v>
      </c>
      <c r="J746" s="40">
        <f>SUM(J748:J748)</f>
        <v>3000</v>
      </c>
      <c r="K746" s="182"/>
    </row>
    <row r="747" spans="1:11" ht="15" customHeight="1" x14ac:dyDescent="0.25">
      <c r="A747" s="26"/>
      <c r="B747" s="32"/>
      <c r="C747" s="32"/>
      <c r="D747" s="38"/>
      <c r="E747" s="39" t="s">
        <v>19</v>
      </c>
      <c r="F747" s="40"/>
      <c r="G747" s="40"/>
      <c r="H747" s="40"/>
      <c r="I747" s="40"/>
      <c r="J747" s="40"/>
    </row>
    <row r="748" spans="1:11" ht="23.25" customHeight="1" x14ac:dyDescent="0.25">
      <c r="A748" s="26"/>
      <c r="B748" s="153"/>
      <c r="C748" s="153"/>
      <c r="D748" s="78"/>
      <c r="E748" s="79" t="s">
        <v>275</v>
      </c>
      <c r="F748" s="49">
        <f t="shared" ref="F748:F753" si="95">G748+H748</f>
        <v>3000</v>
      </c>
      <c r="G748" s="49">
        <v>3000</v>
      </c>
      <c r="H748" s="49"/>
      <c r="I748" s="49"/>
      <c r="J748" s="49">
        <f>F748+I748</f>
        <v>3000</v>
      </c>
    </row>
    <row r="749" spans="1:11" s="25" customFormat="1" x14ac:dyDescent="0.25">
      <c r="A749" s="26"/>
      <c r="B749" s="14" t="s">
        <v>26</v>
      </c>
      <c r="C749" s="14"/>
      <c r="D749" s="15"/>
      <c r="E749" s="28" t="s">
        <v>27</v>
      </c>
      <c r="F749" s="29">
        <f t="shared" si="95"/>
        <v>10000</v>
      </c>
      <c r="G749" s="29">
        <f>G750</f>
        <v>10000</v>
      </c>
      <c r="H749" s="29">
        <f>H750</f>
        <v>0</v>
      </c>
      <c r="I749" s="29">
        <f>I750</f>
        <v>0</v>
      </c>
      <c r="J749" s="29">
        <f>J750</f>
        <v>10000</v>
      </c>
    </row>
    <row r="750" spans="1:11" s="36" customFormat="1" x14ac:dyDescent="0.25">
      <c r="A750" s="30"/>
      <c r="B750" s="32"/>
      <c r="C750" s="32" t="s">
        <v>28</v>
      </c>
      <c r="D750" s="33"/>
      <c r="E750" s="34" t="s">
        <v>24</v>
      </c>
      <c r="F750" s="35">
        <f t="shared" si="95"/>
        <v>10000</v>
      </c>
      <c r="G750" s="35">
        <f>SUM(G751:G753)</f>
        <v>10000</v>
      </c>
      <c r="H750" s="35">
        <f>SUM(H751:H753)</f>
        <v>0</v>
      </c>
      <c r="I750" s="35">
        <f>SUM(I751:I753)</f>
        <v>0</v>
      </c>
      <c r="J750" s="35">
        <f>SUM(J751:J753)</f>
        <v>10000</v>
      </c>
    </row>
    <row r="751" spans="1:11" x14ac:dyDescent="0.25">
      <c r="A751" s="26"/>
      <c r="B751" s="58"/>
      <c r="C751" s="31" t="s">
        <v>28</v>
      </c>
      <c r="D751" s="38">
        <v>4110</v>
      </c>
      <c r="E751" s="39" t="s">
        <v>29</v>
      </c>
      <c r="F751" s="40">
        <f t="shared" si="95"/>
        <v>1437</v>
      </c>
      <c r="G751" s="40">
        <v>1437</v>
      </c>
      <c r="H751" s="40"/>
      <c r="I751" s="40"/>
      <c r="J751" s="40">
        <f>F751+I751</f>
        <v>1437</v>
      </c>
      <c r="K751" s="182"/>
    </row>
    <row r="752" spans="1:11" x14ac:dyDescent="0.25">
      <c r="A752" s="26"/>
      <c r="B752" s="58"/>
      <c r="C752" s="31" t="s">
        <v>28</v>
      </c>
      <c r="D752" s="38">
        <v>4120</v>
      </c>
      <c r="E752" s="39" t="s">
        <v>30</v>
      </c>
      <c r="F752" s="40">
        <f t="shared" si="95"/>
        <v>205</v>
      </c>
      <c r="G752" s="40">
        <v>205</v>
      </c>
      <c r="H752" s="40"/>
      <c r="I752" s="40"/>
      <c r="J752" s="40">
        <f>F752+I752</f>
        <v>205</v>
      </c>
      <c r="K752" s="182"/>
    </row>
    <row r="753" spans="1:11" x14ac:dyDescent="0.25">
      <c r="A753" s="26"/>
      <c r="B753" s="58"/>
      <c r="C753" s="31" t="s">
        <v>28</v>
      </c>
      <c r="D753" s="38">
        <v>4170</v>
      </c>
      <c r="E753" s="42" t="s">
        <v>196</v>
      </c>
      <c r="F753" s="40">
        <f t="shared" si="95"/>
        <v>8358</v>
      </c>
      <c r="G753" s="40">
        <f>G755</f>
        <v>8358</v>
      </c>
      <c r="H753" s="40">
        <f>H755</f>
        <v>0</v>
      </c>
      <c r="I753" s="40">
        <f>I755</f>
        <v>0</v>
      </c>
      <c r="J753" s="40">
        <f>J755</f>
        <v>8358</v>
      </c>
      <c r="K753" s="182"/>
    </row>
    <row r="754" spans="1:11" x14ac:dyDescent="0.25">
      <c r="A754" s="26"/>
      <c r="B754" s="32"/>
      <c r="C754" s="32"/>
      <c r="D754" s="33"/>
      <c r="E754" s="42" t="s">
        <v>19</v>
      </c>
      <c r="F754" s="40"/>
      <c r="G754" s="40"/>
      <c r="H754" s="40"/>
      <c r="I754" s="40"/>
      <c r="J754" s="40"/>
    </row>
    <row r="755" spans="1:11" x14ac:dyDescent="0.25">
      <c r="A755" s="26"/>
      <c r="B755" s="153"/>
      <c r="C755" s="153"/>
      <c r="D755" s="154"/>
      <c r="E755" s="79" t="s">
        <v>276</v>
      </c>
      <c r="F755" s="49">
        <f t="shared" ref="F755:F760" si="96">G755+H755</f>
        <v>8358</v>
      </c>
      <c r="G755" s="49">
        <v>8358</v>
      </c>
      <c r="H755" s="49"/>
      <c r="I755" s="49"/>
      <c r="J755" s="49">
        <f>F755+I755</f>
        <v>8358</v>
      </c>
    </row>
    <row r="756" spans="1:11" x14ac:dyDescent="0.25">
      <c r="A756" s="26"/>
      <c r="B756" s="14">
        <v>854</v>
      </c>
      <c r="C756" s="14"/>
      <c r="D756" s="15"/>
      <c r="E756" s="28" t="s">
        <v>72</v>
      </c>
      <c r="F756" s="29">
        <f t="shared" si="96"/>
        <v>13000</v>
      </c>
      <c r="G756" s="29">
        <f>G757</f>
        <v>13000</v>
      </c>
      <c r="H756" s="29">
        <f>H757</f>
        <v>0</v>
      </c>
      <c r="I756" s="29">
        <f>I757</f>
        <v>0</v>
      </c>
      <c r="J756" s="29">
        <f>J757</f>
        <v>13000</v>
      </c>
    </row>
    <row r="757" spans="1:11" x14ac:dyDescent="0.25">
      <c r="A757" s="26"/>
      <c r="B757" s="32"/>
      <c r="C757" s="32" t="s">
        <v>73</v>
      </c>
      <c r="D757" s="33"/>
      <c r="E757" s="34" t="s">
        <v>24</v>
      </c>
      <c r="F757" s="35">
        <f t="shared" si="96"/>
        <v>13000</v>
      </c>
      <c r="G757" s="35">
        <f>SUM(G758:G760,G763)</f>
        <v>13000</v>
      </c>
      <c r="H757" s="35">
        <f>SUM(H758:H760,H763)</f>
        <v>0</v>
      </c>
      <c r="I757" s="35">
        <f>SUM(I758:I760,I763,)</f>
        <v>0</v>
      </c>
      <c r="J757" s="35">
        <f>SUM(J758:J760,J763,)</f>
        <v>13000</v>
      </c>
    </row>
    <row r="758" spans="1:11" x14ac:dyDescent="0.25">
      <c r="A758" s="26"/>
      <c r="B758" s="32"/>
      <c r="C758" s="82" t="s">
        <v>73</v>
      </c>
      <c r="D758" s="38">
        <v>4110</v>
      </c>
      <c r="E758" s="39" t="s">
        <v>29</v>
      </c>
      <c r="F758" s="40">
        <f t="shared" si="96"/>
        <v>718</v>
      </c>
      <c r="G758" s="40">
        <v>718</v>
      </c>
      <c r="H758" s="40"/>
      <c r="I758" s="40"/>
      <c r="J758" s="40">
        <f>F758+I758</f>
        <v>718</v>
      </c>
      <c r="K758" s="182"/>
    </row>
    <row r="759" spans="1:11" x14ac:dyDescent="0.25">
      <c r="A759" s="26"/>
      <c r="B759" s="32"/>
      <c r="C759" s="82" t="s">
        <v>73</v>
      </c>
      <c r="D759" s="38">
        <v>4120</v>
      </c>
      <c r="E759" s="39" t="s">
        <v>30</v>
      </c>
      <c r="F759" s="40">
        <f t="shared" si="96"/>
        <v>103</v>
      </c>
      <c r="G759" s="40">
        <v>103</v>
      </c>
      <c r="H759" s="40"/>
      <c r="I759" s="40"/>
      <c r="J759" s="40">
        <f>F759+I759</f>
        <v>103</v>
      </c>
      <c r="K759" s="182"/>
    </row>
    <row r="760" spans="1:11" x14ac:dyDescent="0.25">
      <c r="A760" s="26"/>
      <c r="B760" s="32"/>
      <c r="C760" s="82" t="s">
        <v>73</v>
      </c>
      <c r="D760" s="38">
        <v>4170</v>
      </c>
      <c r="E760" s="42" t="s">
        <v>196</v>
      </c>
      <c r="F760" s="40">
        <f t="shared" si="96"/>
        <v>4179</v>
      </c>
      <c r="G760" s="40">
        <f>G762</f>
        <v>4179</v>
      </c>
      <c r="H760" s="40">
        <f>H762</f>
        <v>0</v>
      </c>
      <c r="I760" s="40">
        <f>I762</f>
        <v>0</v>
      </c>
      <c r="J760" s="40">
        <f>J762</f>
        <v>4179</v>
      </c>
      <c r="K760" s="182"/>
    </row>
    <row r="761" spans="1:11" x14ac:dyDescent="0.25">
      <c r="A761" s="26"/>
      <c r="B761" s="32"/>
      <c r="C761" s="32"/>
      <c r="D761" s="33"/>
      <c r="E761" s="42" t="s">
        <v>19</v>
      </c>
      <c r="F761" s="40"/>
      <c r="G761" s="40"/>
      <c r="H761" s="40"/>
      <c r="I761" s="40"/>
      <c r="J761" s="40"/>
    </row>
    <row r="762" spans="1:11" x14ac:dyDescent="0.25">
      <c r="A762" s="26"/>
      <c r="B762" s="32"/>
      <c r="C762" s="32"/>
      <c r="D762" s="33"/>
      <c r="E762" s="39" t="s">
        <v>277</v>
      </c>
      <c r="F762" s="40">
        <f>G762+H762</f>
        <v>4179</v>
      </c>
      <c r="G762" s="40">
        <v>4179</v>
      </c>
      <c r="H762" s="40"/>
      <c r="I762" s="40"/>
      <c r="J762" s="40">
        <f>F762+I762</f>
        <v>4179</v>
      </c>
    </row>
    <row r="763" spans="1:11" x14ac:dyDescent="0.25">
      <c r="A763" s="26"/>
      <c r="B763" s="58"/>
      <c r="C763" s="50" t="s">
        <v>73</v>
      </c>
      <c r="D763" s="38">
        <v>4210</v>
      </c>
      <c r="E763" s="42" t="s">
        <v>33</v>
      </c>
      <c r="F763" s="40">
        <f>G763+H763</f>
        <v>8000</v>
      </c>
      <c r="G763" s="40">
        <f>G765+G766</f>
        <v>8000</v>
      </c>
      <c r="H763" s="40">
        <f>H765+H766</f>
        <v>0</v>
      </c>
      <c r="I763" s="40">
        <f>I765+I766</f>
        <v>0</v>
      </c>
      <c r="J763" s="40">
        <f>J765+J766</f>
        <v>8000</v>
      </c>
      <c r="K763" s="182"/>
    </row>
    <row r="764" spans="1:11" x14ac:dyDescent="0.25">
      <c r="A764" s="26"/>
      <c r="B764" s="58"/>
      <c r="C764" s="58"/>
      <c r="D764" s="38"/>
      <c r="E764" s="39" t="s">
        <v>19</v>
      </c>
      <c r="F764" s="40"/>
      <c r="G764" s="40"/>
      <c r="H764" s="40"/>
      <c r="I764" s="40"/>
      <c r="J764" s="40"/>
    </row>
    <row r="765" spans="1:11" x14ac:dyDescent="0.25">
      <c r="A765" s="26"/>
      <c r="B765" s="58"/>
      <c r="C765" s="58"/>
      <c r="D765" s="38"/>
      <c r="E765" s="39" t="s">
        <v>278</v>
      </c>
      <c r="F765" s="40">
        <f>G765</f>
        <v>5000</v>
      </c>
      <c r="G765" s="40">
        <v>5000</v>
      </c>
      <c r="H765" s="40"/>
      <c r="I765" s="40"/>
      <c r="J765" s="40">
        <f>F765+I765</f>
        <v>5000</v>
      </c>
    </row>
    <row r="766" spans="1:11" ht="30" x14ac:dyDescent="0.25">
      <c r="A766" s="26"/>
      <c r="B766" s="58"/>
      <c r="C766" s="58"/>
      <c r="D766" s="38"/>
      <c r="E766" s="39" t="s">
        <v>279</v>
      </c>
      <c r="F766" s="40">
        <f>G766+H766</f>
        <v>3000</v>
      </c>
      <c r="G766" s="40">
        <v>3000</v>
      </c>
      <c r="H766" s="40"/>
      <c r="I766" s="40"/>
      <c r="J766" s="40">
        <f>F766+I766</f>
        <v>3000</v>
      </c>
    </row>
    <row r="767" spans="1:11" s="25" customFormat="1" x14ac:dyDescent="0.25">
      <c r="A767" s="26"/>
      <c r="B767" s="14" t="s">
        <v>35</v>
      </c>
      <c r="C767" s="14"/>
      <c r="D767" s="15"/>
      <c r="E767" s="28" t="s">
        <v>36</v>
      </c>
      <c r="F767" s="29">
        <f>G767+H767</f>
        <v>1000</v>
      </c>
      <c r="G767" s="29">
        <f t="shared" ref="G767:J768" si="97">G768</f>
        <v>1000</v>
      </c>
      <c r="H767" s="29">
        <f t="shared" si="97"/>
        <v>0</v>
      </c>
      <c r="I767" s="29">
        <f t="shared" si="97"/>
        <v>0</v>
      </c>
      <c r="J767" s="29">
        <f t="shared" si="97"/>
        <v>1000</v>
      </c>
    </row>
    <row r="768" spans="1:11" s="36" customFormat="1" x14ac:dyDescent="0.25">
      <c r="A768" s="30"/>
      <c r="B768" s="32"/>
      <c r="C768" s="32" t="s">
        <v>37</v>
      </c>
      <c r="D768" s="33"/>
      <c r="E768" s="54" t="s">
        <v>24</v>
      </c>
      <c r="F768" s="35">
        <f>G768+H768</f>
        <v>1000</v>
      </c>
      <c r="G768" s="35">
        <f t="shared" si="97"/>
        <v>1000</v>
      </c>
      <c r="H768" s="35">
        <f t="shared" si="97"/>
        <v>0</v>
      </c>
      <c r="I768" s="35">
        <f t="shared" si="97"/>
        <v>0</v>
      </c>
      <c r="J768" s="35">
        <f t="shared" si="97"/>
        <v>1000</v>
      </c>
    </row>
    <row r="769" spans="1:11" x14ac:dyDescent="0.25">
      <c r="A769" s="55"/>
      <c r="B769" s="58"/>
      <c r="C769" s="50" t="s">
        <v>37</v>
      </c>
      <c r="D769" s="38">
        <v>4300</v>
      </c>
      <c r="E769" s="39" t="s">
        <v>62</v>
      </c>
      <c r="F769" s="40">
        <f>G769+H769</f>
        <v>1000</v>
      </c>
      <c r="G769" s="40">
        <f>G771</f>
        <v>1000</v>
      </c>
      <c r="H769" s="40">
        <f>H771</f>
        <v>0</v>
      </c>
      <c r="I769" s="40">
        <f>I771</f>
        <v>0</v>
      </c>
      <c r="J769" s="40">
        <f>J771</f>
        <v>1000</v>
      </c>
      <c r="K769" s="182"/>
    </row>
    <row r="770" spans="1:11" x14ac:dyDescent="0.25">
      <c r="A770" s="26"/>
      <c r="B770" s="58"/>
      <c r="C770" s="58"/>
      <c r="D770" s="38"/>
      <c r="E770" s="39" t="s">
        <v>19</v>
      </c>
      <c r="F770" s="40"/>
      <c r="G770" s="40"/>
      <c r="H770" s="40"/>
      <c r="I770" s="40"/>
      <c r="J770" s="40"/>
    </row>
    <row r="771" spans="1:11" x14ac:dyDescent="0.25">
      <c r="A771" s="26"/>
      <c r="B771" s="77"/>
      <c r="C771" s="77"/>
      <c r="D771" s="78"/>
      <c r="E771" s="79" t="s">
        <v>280</v>
      </c>
      <c r="F771" s="49">
        <f>G771+H771</f>
        <v>1000</v>
      </c>
      <c r="G771" s="49">
        <v>1000</v>
      </c>
      <c r="H771" s="49"/>
      <c r="I771" s="49"/>
      <c r="J771" s="49">
        <f>F771+I771</f>
        <v>1000</v>
      </c>
    </row>
    <row r="772" spans="1:11" s="25" customFormat="1" x14ac:dyDescent="0.25">
      <c r="A772" s="26"/>
      <c r="B772" s="14" t="s">
        <v>40</v>
      </c>
      <c r="C772" s="14"/>
      <c r="D772" s="15"/>
      <c r="E772" s="28" t="s">
        <v>41</v>
      </c>
      <c r="F772" s="29">
        <f>G772+H772</f>
        <v>16500</v>
      </c>
      <c r="G772" s="29">
        <f>G773</f>
        <v>16500</v>
      </c>
      <c r="H772" s="29">
        <f>H773</f>
        <v>0</v>
      </c>
      <c r="I772" s="29">
        <f>I773</f>
        <v>0</v>
      </c>
      <c r="J772" s="29">
        <f>J773</f>
        <v>16500</v>
      </c>
    </row>
    <row r="773" spans="1:11" x14ac:dyDescent="0.25">
      <c r="A773" s="26"/>
      <c r="B773" s="32"/>
      <c r="C773" s="32" t="s">
        <v>42</v>
      </c>
      <c r="D773" s="33"/>
      <c r="E773" s="34" t="s">
        <v>24</v>
      </c>
      <c r="F773" s="35">
        <f>G773+H773</f>
        <v>16500</v>
      </c>
      <c r="G773" s="35">
        <f>G774+G778</f>
        <v>16500</v>
      </c>
      <c r="H773" s="35">
        <f>H774+H778</f>
        <v>0</v>
      </c>
      <c r="I773" s="35">
        <f>I774+I778</f>
        <v>0</v>
      </c>
      <c r="J773" s="35">
        <f>J774+J778</f>
        <v>16500</v>
      </c>
    </row>
    <row r="774" spans="1:11" x14ac:dyDescent="0.25">
      <c r="A774" s="55"/>
      <c r="B774" s="58"/>
      <c r="C774" s="37" t="s">
        <v>42</v>
      </c>
      <c r="D774" s="38">
        <v>4210</v>
      </c>
      <c r="E774" s="42" t="s">
        <v>33</v>
      </c>
      <c r="F774" s="40">
        <f>G774+H774</f>
        <v>4500</v>
      </c>
      <c r="G774" s="40">
        <f>SUM(G776:G777)</f>
        <v>4500</v>
      </c>
      <c r="H774" s="40">
        <f>SUM(H776:H777)</f>
        <v>0</v>
      </c>
      <c r="I774" s="40">
        <f>SUM(I776:I777)</f>
        <v>0</v>
      </c>
      <c r="J774" s="40">
        <f>SUM(J776:J777)</f>
        <v>4500</v>
      </c>
      <c r="K774" s="182"/>
    </row>
    <row r="775" spans="1:11" x14ac:dyDescent="0.25">
      <c r="A775" s="68"/>
      <c r="B775" s="58"/>
      <c r="C775" s="58"/>
      <c r="D775" s="38"/>
      <c r="E775" s="39" t="s">
        <v>19</v>
      </c>
      <c r="F775" s="40"/>
      <c r="G775" s="40"/>
      <c r="H775" s="35"/>
      <c r="I775" s="35"/>
      <c r="J775" s="35"/>
    </row>
    <row r="776" spans="1:11" ht="30" x14ac:dyDescent="0.25">
      <c r="A776" s="68"/>
      <c r="B776" s="58"/>
      <c r="C776" s="58"/>
      <c r="D776" s="38"/>
      <c r="E776" s="39" t="s">
        <v>281</v>
      </c>
      <c r="F776" s="40">
        <f>G776</f>
        <v>1500</v>
      </c>
      <c r="G776" s="40">
        <v>1500</v>
      </c>
      <c r="H776" s="35"/>
      <c r="I776" s="35"/>
      <c r="J776" s="40">
        <f>F776+I776</f>
        <v>1500</v>
      </c>
    </row>
    <row r="777" spans="1:11" x14ac:dyDescent="0.25">
      <c r="A777" s="68"/>
      <c r="B777" s="58"/>
      <c r="C777" s="58"/>
      <c r="D777" s="38"/>
      <c r="E777" s="39" t="s">
        <v>282</v>
      </c>
      <c r="F777" s="40">
        <f>G777+H777</f>
        <v>3000</v>
      </c>
      <c r="G777" s="40">
        <v>3000</v>
      </c>
      <c r="H777" s="35"/>
      <c r="I777" s="35"/>
      <c r="J777" s="40">
        <f>F777+I777</f>
        <v>3000</v>
      </c>
    </row>
    <row r="778" spans="1:11" x14ac:dyDescent="0.25">
      <c r="A778" s="55"/>
      <c r="B778" s="58"/>
      <c r="C778" s="37" t="s">
        <v>42</v>
      </c>
      <c r="D778" s="38">
        <v>4300</v>
      </c>
      <c r="E778" s="39" t="s">
        <v>62</v>
      </c>
      <c r="F778" s="40">
        <f>G778+H778</f>
        <v>12000</v>
      </c>
      <c r="G778" s="40">
        <f>G780</f>
        <v>12000</v>
      </c>
      <c r="H778" s="40">
        <f>H780</f>
        <v>0</v>
      </c>
      <c r="I778" s="40">
        <f>I780</f>
        <v>0</v>
      </c>
      <c r="J778" s="40">
        <f>J780</f>
        <v>12000</v>
      </c>
      <c r="K778" s="182"/>
    </row>
    <row r="779" spans="1:11" x14ac:dyDescent="0.25">
      <c r="A779" s="68"/>
      <c r="B779" s="58"/>
      <c r="C779" s="58"/>
      <c r="D779" s="38"/>
      <c r="E779" s="97" t="s">
        <v>19</v>
      </c>
      <c r="F779" s="40"/>
      <c r="G779" s="40"/>
      <c r="H779" s="35"/>
      <c r="I779" s="35"/>
      <c r="J779" s="35"/>
    </row>
    <row r="780" spans="1:11" x14ac:dyDescent="0.25">
      <c r="A780" s="68"/>
      <c r="B780" s="58"/>
      <c r="C780" s="58"/>
      <c r="D780" s="38"/>
      <c r="E780" s="39" t="s">
        <v>283</v>
      </c>
      <c r="F780" s="40">
        <f>G780</f>
        <v>12000</v>
      </c>
      <c r="G780" s="40">
        <v>12000</v>
      </c>
      <c r="H780" s="35"/>
      <c r="I780" s="125"/>
      <c r="J780" s="125">
        <f>F780+I780</f>
        <v>12000</v>
      </c>
    </row>
    <row r="781" spans="1:11" x14ac:dyDescent="0.25">
      <c r="A781" s="68"/>
      <c r="B781" s="14" t="s">
        <v>45</v>
      </c>
      <c r="C781" s="14"/>
      <c r="D781" s="15"/>
      <c r="E781" s="28" t="s">
        <v>46</v>
      </c>
      <c r="F781" s="29">
        <f>G781+H781</f>
        <v>17000</v>
      </c>
      <c r="G781" s="29">
        <f>G782</f>
        <v>17000</v>
      </c>
      <c r="H781" s="29">
        <f>H782</f>
        <v>0</v>
      </c>
      <c r="I781" s="29">
        <f>I782</f>
        <v>0</v>
      </c>
      <c r="J781" s="29">
        <f>J782</f>
        <v>17000</v>
      </c>
    </row>
    <row r="782" spans="1:11" x14ac:dyDescent="0.25">
      <c r="A782" s="68"/>
      <c r="B782" s="32"/>
      <c r="C782" s="32" t="s">
        <v>47</v>
      </c>
      <c r="D782" s="33"/>
      <c r="E782" s="34" t="s">
        <v>24</v>
      </c>
      <c r="F782" s="35">
        <f>G782+H782</f>
        <v>17000</v>
      </c>
      <c r="G782" s="35">
        <f>SUM(G783,G786)</f>
        <v>17000</v>
      </c>
      <c r="H782" s="35">
        <f>SUM(H783,H786)</f>
        <v>0</v>
      </c>
      <c r="I782" s="35">
        <f>SUM(I783,I786)</f>
        <v>0</v>
      </c>
      <c r="J782" s="35">
        <f>SUM(J783,J786)</f>
        <v>17000</v>
      </c>
    </row>
    <row r="783" spans="1:11" x14ac:dyDescent="0.25">
      <c r="A783" s="55"/>
      <c r="B783" s="58"/>
      <c r="C783" s="37" t="s">
        <v>47</v>
      </c>
      <c r="D783" s="38">
        <v>4210</v>
      </c>
      <c r="E783" s="42" t="s">
        <v>33</v>
      </c>
      <c r="F783" s="40">
        <f>G783+H783</f>
        <v>7000</v>
      </c>
      <c r="G783" s="40">
        <f>G785</f>
        <v>7000</v>
      </c>
      <c r="H783" s="40">
        <f>H785</f>
        <v>0</v>
      </c>
      <c r="I783" s="40">
        <f>I785</f>
        <v>0</v>
      </c>
      <c r="J783" s="40">
        <f>J785</f>
        <v>7000</v>
      </c>
      <c r="K783" s="182"/>
    </row>
    <row r="784" spans="1:11" x14ac:dyDescent="0.25">
      <c r="A784" s="68"/>
      <c r="B784" s="58"/>
      <c r="C784" s="58"/>
      <c r="D784" s="38"/>
      <c r="E784" s="42" t="s">
        <v>19</v>
      </c>
      <c r="F784" s="40"/>
      <c r="G784" s="40"/>
      <c r="H784" s="35"/>
      <c r="I784" s="35"/>
      <c r="J784" s="35"/>
    </row>
    <row r="785" spans="1:11" ht="30" x14ac:dyDescent="0.25">
      <c r="A785" s="68"/>
      <c r="B785" s="58"/>
      <c r="C785" s="58"/>
      <c r="D785" s="38"/>
      <c r="E785" s="39" t="s">
        <v>284</v>
      </c>
      <c r="F785" s="40">
        <f>G785+H785</f>
        <v>7000</v>
      </c>
      <c r="G785" s="40">
        <v>7000</v>
      </c>
      <c r="H785" s="35"/>
      <c r="I785" s="35"/>
      <c r="J785" s="40">
        <f>F785+I785</f>
        <v>7000</v>
      </c>
    </row>
    <row r="786" spans="1:11" x14ac:dyDescent="0.25">
      <c r="A786" s="55"/>
      <c r="B786" s="58"/>
      <c r="C786" s="37" t="s">
        <v>47</v>
      </c>
      <c r="D786" s="38">
        <v>4300</v>
      </c>
      <c r="E786" s="39" t="s">
        <v>62</v>
      </c>
      <c r="F786" s="40">
        <f>G786+H786</f>
        <v>10000</v>
      </c>
      <c r="G786" s="40">
        <f>G788</f>
        <v>10000</v>
      </c>
      <c r="H786" s="40">
        <f>H788</f>
        <v>0</v>
      </c>
      <c r="I786" s="40">
        <f>I788</f>
        <v>0</v>
      </c>
      <c r="J786" s="40">
        <f>J788</f>
        <v>10000</v>
      </c>
      <c r="K786" s="182"/>
    </row>
    <row r="787" spans="1:11" x14ac:dyDescent="0.25">
      <c r="A787" s="68"/>
      <c r="B787" s="58"/>
      <c r="C787" s="58"/>
      <c r="D787" s="38"/>
      <c r="E787" s="39" t="s">
        <v>19</v>
      </c>
      <c r="F787" s="40"/>
      <c r="G787" s="40"/>
      <c r="H787" s="35"/>
      <c r="I787" s="35"/>
      <c r="J787" s="35"/>
    </row>
    <row r="788" spans="1:11" x14ac:dyDescent="0.25">
      <c r="A788" s="68"/>
      <c r="B788" s="58"/>
      <c r="C788" s="58"/>
      <c r="D788" s="38"/>
      <c r="E788" s="42" t="s">
        <v>285</v>
      </c>
      <c r="F788" s="40">
        <f>G788+H788</f>
        <v>10000</v>
      </c>
      <c r="G788" s="40">
        <v>10000</v>
      </c>
      <c r="H788" s="35"/>
      <c r="I788" s="35"/>
      <c r="J788" s="40">
        <f>F788+I788</f>
        <v>10000</v>
      </c>
    </row>
    <row r="789" spans="1:11" x14ac:dyDescent="0.25">
      <c r="A789" s="23">
        <v>18</v>
      </c>
      <c r="B789" s="188" t="s">
        <v>286</v>
      </c>
      <c r="C789" s="188"/>
      <c r="D789" s="188"/>
      <c r="E789" s="188"/>
      <c r="F789" s="66">
        <f>G789+H789</f>
        <v>76471</v>
      </c>
      <c r="G789" s="66">
        <f>G795+G806+G814+G828+G790</f>
        <v>76471</v>
      </c>
      <c r="H789" s="66">
        <f>H795+H806+H814+H828</f>
        <v>0</v>
      </c>
      <c r="I789" s="66">
        <f>I795+I806+I814+I828</f>
        <v>0</v>
      </c>
      <c r="J789" s="66">
        <f>J795+J806+J814+J828+J790</f>
        <v>76471</v>
      </c>
    </row>
    <row r="790" spans="1:11" x14ac:dyDescent="0.25">
      <c r="A790" s="26"/>
      <c r="B790" s="14" t="s">
        <v>91</v>
      </c>
      <c r="C790" s="14"/>
      <c r="D790" s="14"/>
      <c r="E790" s="56" t="s">
        <v>92</v>
      </c>
      <c r="F790" s="29">
        <f>G790+H790</f>
        <v>7000</v>
      </c>
      <c r="G790" s="29">
        <f t="shared" ref="G790:J791" si="98">G791</f>
        <v>7000</v>
      </c>
      <c r="H790" s="29">
        <f t="shared" si="98"/>
        <v>0</v>
      </c>
      <c r="I790" s="29">
        <f t="shared" si="98"/>
        <v>0</v>
      </c>
      <c r="J790" s="29">
        <f t="shared" si="98"/>
        <v>7000</v>
      </c>
    </row>
    <row r="791" spans="1:11" s="36" customFormat="1" x14ac:dyDescent="0.25">
      <c r="A791" s="68"/>
      <c r="B791" s="32"/>
      <c r="C791" s="32" t="s">
        <v>120</v>
      </c>
      <c r="D791" s="32"/>
      <c r="E791" s="113" t="s">
        <v>24</v>
      </c>
      <c r="F791" s="35">
        <f>G791+H791</f>
        <v>7000</v>
      </c>
      <c r="G791" s="35">
        <f t="shared" si="98"/>
        <v>7000</v>
      </c>
      <c r="H791" s="35">
        <f t="shared" si="98"/>
        <v>0</v>
      </c>
      <c r="I791" s="35">
        <f t="shared" si="98"/>
        <v>0</v>
      </c>
      <c r="J791" s="35">
        <f t="shared" si="98"/>
        <v>7000</v>
      </c>
    </row>
    <row r="792" spans="1:11" x14ac:dyDescent="0.25">
      <c r="A792" s="55"/>
      <c r="B792" s="58"/>
      <c r="C792" s="50" t="s">
        <v>120</v>
      </c>
      <c r="D792" s="55">
        <v>4210</v>
      </c>
      <c r="E792" s="42" t="s">
        <v>33</v>
      </c>
      <c r="F792" s="40">
        <f>G792+H792</f>
        <v>7000</v>
      </c>
      <c r="G792" s="40">
        <f>G794</f>
        <v>7000</v>
      </c>
      <c r="H792" s="40">
        <f>H794</f>
        <v>0</v>
      </c>
      <c r="I792" s="40">
        <f>I794</f>
        <v>0</v>
      </c>
      <c r="J792" s="40">
        <f>J794</f>
        <v>7000</v>
      </c>
      <c r="K792" s="182"/>
    </row>
    <row r="793" spans="1:11" x14ac:dyDescent="0.25">
      <c r="A793" s="55"/>
      <c r="B793" s="58"/>
      <c r="C793" s="58"/>
      <c r="D793" s="58"/>
      <c r="E793" s="39" t="s">
        <v>19</v>
      </c>
      <c r="F793" s="40"/>
      <c r="G793" s="40"/>
      <c r="H793" s="40"/>
      <c r="I793" s="40"/>
      <c r="J793" s="40"/>
    </row>
    <row r="794" spans="1:11" x14ac:dyDescent="0.25">
      <c r="A794" s="55"/>
      <c r="B794" s="77"/>
      <c r="C794" s="77"/>
      <c r="D794" s="77"/>
      <c r="E794" s="151" t="s">
        <v>287</v>
      </c>
      <c r="F794" s="49">
        <f>G794+H794</f>
        <v>7000</v>
      </c>
      <c r="G794" s="49">
        <v>7000</v>
      </c>
      <c r="H794" s="49"/>
      <c r="I794" s="49"/>
      <c r="J794" s="49">
        <f>F794+I794</f>
        <v>7000</v>
      </c>
    </row>
    <row r="795" spans="1:11" x14ac:dyDescent="0.25">
      <c r="A795" s="68"/>
      <c r="B795" s="27">
        <v>754</v>
      </c>
      <c r="C795" s="14"/>
      <c r="D795" s="15"/>
      <c r="E795" s="28" t="s">
        <v>15</v>
      </c>
      <c r="F795" s="29">
        <f>G795+H795</f>
        <v>17000</v>
      </c>
      <c r="G795" s="29">
        <f>G796+G802</f>
        <v>17000</v>
      </c>
      <c r="H795" s="29">
        <f>H796+H802</f>
        <v>0</v>
      </c>
      <c r="I795" s="29">
        <f>I796+I802</f>
        <v>0</v>
      </c>
      <c r="J795" s="29">
        <f>J796+J802</f>
        <v>17000</v>
      </c>
    </row>
    <row r="796" spans="1:11" x14ac:dyDescent="0.25">
      <c r="A796" s="26"/>
      <c r="B796" s="32"/>
      <c r="C796" s="32" t="s">
        <v>16</v>
      </c>
      <c r="D796" s="33"/>
      <c r="E796" s="34" t="s">
        <v>17</v>
      </c>
      <c r="F796" s="35">
        <f>G796+H796</f>
        <v>13000</v>
      </c>
      <c r="G796" s="35">
        <f>G797</f>
        <v>13000</v>
      </c>
      <c r="H796" s="35">
        <f>H797</f>
        <v>0</v>
      </c>
      <c r="I796" s="35">
        <f>I797</f>
        <v>0</v>
      </c>
      <c r="J796" s="35">
        <f>J797</f>
        <v>13000</v>
      </c>
    </row>
    <row r="797" spans="1:11" x14ac:dyDescent="0.25">
      <c r="A797" s="55"/>
      <c r="B797" s="58"/>
      <c r="C797" s="37" t="s">
        <v>16</v>
      </c>
      <c r="D797" s="38">
        <v>4210</v>
      </c>
      <c r="E797" s="42" t="s">
        <v>33</v>
      </c>
      <c r="F797" s="40">
        <f>G797+H797</f>
        <v>13000</v>
      </c>
      <c r="G797" s="40">
        <f>SUM(G799:G801)</f>
        <v>13000</v>
      </c>
      <c r="H797" s="40">
        <f>SUM(H799:H801)</f>
        <v>0</v>
      </c>
      <c r="I797" s="40">
        <f>SUM(I799:I801)</f>
        <v>0</v>
      </c>
      <c r="J797" s="40">
        <f>SUM(J799:J801)</f>
        <v>13000</v>
      </c>
      <c r="K797" s="182"/>
    </row>
    <row r="798" spans="1:11" x14ac:dyDescent="0.25">
      <c r="A798" s="68"/>
      <c r="B798" s="58"/>
      <c r="C798" s="58"/>
      <c r="D798" s="38"/>
      <c r="E798" s="39" t="s">
        <v>19</v>
      </c>
      <c r="F798" s="40"/>
      <c r="G798" s="40"/>
      <c r="H798" s="40"/>
      <c r="I798" s="40"/>
      <c r="J798" s="40"/>
    </row>
    <row r="799" spans="1:11" ht="28.15" customHeight="1" x14ac:dyDescent="0.25">
      <c r="A799" s="68"/>
      <c r="B799" s="58"/>
      <c r="C799" s="58"/>
      <c r="D799" s="38"/>
      <c r="E799" s="73" t="s">
        <v>288</v>
      </c>
      <c r="F799" s="40">
        <f>G799+H799</f>
        <v>5000</v>
      </c>
      <c r="G799" s="40">
        <v>5000</v>
      </c>
      <c r="H799" s="40"/>
      <c r="I799" s="40"/>
      <c r="J799" s="40">
        <f>I799+F799</f>
        <v>5000</v>
      </c>
    </row>
    <row r="800" spans="1:11" ht="28.15" customHeight="1" x14ac:dyDescent="0.25">
      <c r="A800" s="68"/>
      <c r="B800" s="58"/>
      <c r="C800" s="58"/>
      <c r="D800" s="38"/>
      <c r="E800" s="73" t="s">
        <v>289</v>
      </c>
      <c r="F800" s="40">
        <f>G800+H800</f>
        <v>2000</v>
      </c>
      <c r="G800" s="40">
        <v>2000</v>
      </c>
      <c r="H800" s="40"/>
      <c r="I800" s="40"/>
      <c r="J800" s="40">
        <f>I800+F800</f>
        <v>2000</v>
      </c>
    </row>
    <row r="801" spans="1:11" ht="34.5" customHeight="1" x14ac:dyDescent="0.25">
      <c r="A801" s="68"/>
      <c r="B801" s="58"/>
      <c r="C801" s="58"/>
      <c r="D801" s="38"/>
      <c r="E801" s="42" t="s">
        <v>290</v>
      </c>
      <c r="F801" s="40">
        <f>G801+H801</f>
        <v>6000</v>
      </c>
      <c r="G801" s="40">
        <v>6000</v>
      </c>
      <c r="H801" s="40"/>
      <c r="I801" s="40"/>
      <c r="J801" s="40">
        <f>I801+F801</f>
        <v>6000</v>
      </c>
    </row>
    <row r="802" spans="1:11" s="36" customFormat="1" ht="18" customHeight="1" x14ac:dyDescent="0.25">
      <c r="A802" s="68"/>
      <c r="B802" s="32"/>
      <c r="C802" s="32" t="s">
        <v>224</v>
      </c>
      <c r="D802" s="33"/>
      <c r="E802" s="95" t="s">
        <v>24</v>
      </c>
      <c r="F802" s="35">
        <f>G802+H802</f>
        <v>4000</v>
      </c>
      <c r="G802" s="35">
        <f>G805</f>
        <v>4000</v>
      </c>
      <c r="H802" s="35">
        <f>H805</f>
        <v>0</v>
      </c>
      <c r="I802" s="35">
        <f>I805</f>
        <v>0</v>
      </c>
      <c r="J802" s="35">
        <f>J805</f>
        <v>4000</v>
      </c>
    </row>
    <row r="803" spans="1:11" ht="18" customHeight="1" x14ac:dyDescent="0.25">
      <c r="A803" s="68"/>
      <c r="B803" s="58"/>
      <c r="C803" s="50" t="s">
        <v>224</v>
      </c>
      <c r="D803" s="38">
        <v>4210</v>
      </c>
      <c r="E803" s="42" t="s">
        <v>33</v>
      </c>
      <c r="F803" s="40">
        <f>G803+H803</f>
        <v>4000</v>
      </c>
      <c r="G803" s="40">
        <f>G805</f>
        <v>4000</v>
      </c>
      <c r="H803" s="40">
        <f>H805</f>
        <v>0</v>
      </c>
      <c r="I803" s="40">
        <f>I805</f>
        <v>0</v>
      </c>
      <c r="J803" s="40">
        <f>J805</f>
        <v>4000</v>
      </c>
      <c r="K803" s="182"/>
    </row>
    <row r="804" spans="1:11" ht="18" customHeight="1" x14ac:dyDescent="0.25">
      <c r="A804" s="68"/>
      <c r="B804" s="58"/>
      <c r="C804" s="50"/>
      <c r="D804" s="38"/>
      <c r="E804" s="42" t="s">
        <v>19</v>
      </c>
      <c r="F804" s="40"/>
      <c r="G804" s="40"/>
      <c r="H804" s="40"/>
      <c r="I804" s="40"/>
      <c r="J804" s="40"/>
    </row>
    <row r="805" spans="1:11" ht="19.5" customHeight="1" x14ac:dyDescent="0.25">
      <c r="A805" s="68"/>
      <c r="B805" s="58"/>
      <c r="C805" s="58"/>
      <c r="D805" s="38"/>
      <c r="E805" s="42" t="s">
        <v>291</v>
      </c>
      <c r="F805" s="40">
        <f>G805+H805</f>
        <v>4000</v>
      </c>
      <c r="G805" s="40">
        <v>4000</v>
      </c>
      <c r="H805" s="40"/>
      <c r="I805" s="40"/>
      <c r="J805" s="40">
        <f>F805+I805</f>
        <v>4000</v>
      </c>
    </row>
    <row r="806" spans="1:11" x14ac:dyDescent="0.25">
      <c r="A806" s="68"/>
      <c r="B806" s="14">
        <v>801</v>
      </c>
      <c r="C806" s="14"/>
      <c r="D806" s="15"/>
      <c r="E806" s="56" t="s">
        <v>181</v>
      </c>
      <c r="F806" s="29">
        <f>G806+H806</f>
        <v>4971</v>
      </c>
      <c r="G806" s="29">
        <f>G807</f>
        <v>4971</v>
      </c>
      <c r="H806" s="29">
        <f>H807</f>
        <v>0</v>
      </c>
      <c r="I806" s="29">
        <f>I807</f>
        <v>0</v>
      </c>
      <c r="J806" s="29">
        <f>J807</f>
        <v>4971</v>
      </c>
    </row>
    <row r="807" spans="1:11" s="36" customFormat="1" x14ac:dyDescent="0.25">
      <c r="A807" s="68"/>
      <c r="B807" s="32"/>
      <c r="C807" s="32" t="s">
        <v>23</v>
      </c>
      <c r="D807" s="33"/>
      <c r="E807" s="54" t="s">
        <v>24</v>
      </c>
      <c r="F807" s="35">
        <f>G806+H807</f>
        <v>4971</v>
      </c>
      <c r="G807" s="35">
        <f>SUM(G808,G811)</f>
        <v>4971</v>
      </c>
      <c r="H807" s="35">
        <f>SUM(H808,H811)</f>
        <v>0</v>
      </c>
      <c r="I807" s="35">
        <f>SUM(I808,I811)</f>
        <v>0</v>
      </c>
      <c r="J807" s="35">
        <f>SUM(J808,J811)</f>
        <v>4971</v>
      </c>
    </row>
    <row r="808" spans="1:11" x14ac:dyDescent="0.25">
      <c r="A808" s="55"/>
      <c r="B808" s="58"/>
      <c r="C808" s="37" t="s">
        <v>23</v>
      </c>
      <c r="D808" s="38">
        <v>4210</v>
      </c>
      <c r="E808" s="42" t="s">
        <v>33</v>
      </c>
      <c r="F808" s="40">
        <f>G808+H808</f>
        <v>1971</v>
      </c>
      <c r="G808" s="155">
        <f>G810</f>
        <v>1971</v>
      </c>
      <c r="H808" s="155">
        <f>H810</f>
        <v>0</v>
      </c>
      <c r="I808" s="43">
        <f>I810</f>
        <v>0</v>
      </c>
      <c r="J808" s="155">
        <f>J810</f>
        <v>1971</v>
      </c>
      <c r="K808" s="182"/>
    </row>
    <row r="809" spans="1:11" x14ac:dyDescent="0.25">
      <c r="A809" s="68"/>
      <c r="B809" s="58"/>
      <c r="C809" s="58"/>
      <c r="D809" s="38"/>
      <c r="E809" s="39" t="s">
        <v>19</v>
      </c>
      <c r="F809" s="40"/>
      <c r="G809" s="40"/>
      <c r="H809" s="35"/>
      <c r="I809" s="35"/>
      <c r="J809" s="35"/>
    </row>
    <row r="810" spans="1:11" ht="30" x14ac:dyDescent="0.25">
      <c r="A810" s="68"/>
      <c r="B810" s="58"/>
      <c r="C810" s="58"/>
      <c r="D810" s="38"/>
      <c r="E810" s="42" t="s">
        <v>292</v>
      </c>
      <c r="F810" s="40">
        <f>G810</f>
        <v>1971</v>
      </c>
      <c r="G810" s="40">
        <v>1971</v>
      </c>
      <c r="H810" s="35"/>
      <c r="I810" s="35"/>
      <c r="J810" s="40">
        <f>F810+I810</f>
        <v>1971</v>
      </c>
    </row>
    <row r="811" spans="1:11" x14ac:dyDescent="0.25">
      <c r="A811" s="68"/>
      <c r="B811" s="58"/>
      <c r="C811" s="31" t="s">
        <v>23</v>
      </c>
      <c r="D811" s="38">
        <v>4240</v>
      </c>
      <c r="E811" s="42" t="s">
        <v>57</v>
      </c>
      <c r="F811" s="40">
        <f>G811+H811</f>
        <v>3000</v>
      </c>
      <c r="G811" s="40">
        <f>G813</f>
        <v>3000</v>
      </c>
      <c r="H811" s="40">
        <f>H813</f>
        <v>0</v>
      </c>
      <c r="I811" s="40">
        <f>I813</f>
        <v>0</v>
      </c>
      <c r="J811" s="40">
        <f>J813</f>
        <v>3000</v>
      </c>
      <c r="K811" s="182"/>
    </row>
    <row r="812" spans="1:11" x14ac:dyDescent="0.25">
      <c r="A812" s="68"/>
      <c r="B812" s="58"/>
      <c r="C812" s="58"/>
      <c r="D812" s="38"/>
      <c r="E812" s="39" t="s">
        <v>19</v>
      </c>
      <c r="F812" s="40"/>
      <c r="G812" s="40"/>
      <c r="H812" s="35"/>
      <c r="I812" s="35"/>
      <c r="J812" s="35"/>
    </row>
    <row r="813" spans="1:11" x14ac:dyDescent="0.25">
      <c r="A813" s="68"/>
      <c r="B813" s="58"/>
      <c r="C813" s="58"/>
      <c r="D813" s="38"/>
      <c r="E813" s="42" t="s">
        <v>293</v>
      </c>
      <c r="F813" s="40">
        <f>G813+H813</f>
        <v>3000</v>
      </c>
      <c r="G813" s="40">
        <v>3000</v>
      </c>
      <c r="H813" s="35"/>
      <c r="I813" s="35"/>
      <c r="J813" s="35">
        <f>F813+I813</f>
        <v>3000</v>
      </c>
    </row>
    <row r="814" spans="1:11" x14ac:dyDescent="0.25">
      <c r="A814" s="26"/>
      <c r="B814" s="14" t="s">
        <v>40</v>
      </c>
      <c r="C814" s="14"/>
      <c r="D814" s="15"/>
      <c r="E814" s="28" t="s">
        <v>41</v>
      </c>
      <c r="F814" s="29">
        <f>G814+H814</f>
        <v>33500</v>
      </c>
      <c r="G814" s="29">
        <f>G815</f>
        <v>33500</v>
      </c>
      <c r="H814" s="29">
        <f>H815</f>
        <v>0</v>
      </c>
      <c r="I814" s="29">
        <f>I815</f>
        <v>0</v>
      </c>
      <c r="J814" s="29">
        <f>J815</f>
        <v>33500</v>
      </c>
    </row>
    <row r="815" spans="1:11" x14ac:dyDescent="0.25">
      <c r="A815" s="30"/>
      <c r="B815" s="32"/>
      <c r="C815" s="32" t="s">
        <v>42</v>
      </c>
      <c r="D815" s="33"/>
      <c r="E815" s="34" t="s">
        <v>24</v>
      </c>
      <c r="F815" s="35">
        <f>G815+H815</f>
        <v>33500</v>
      </c>
      <c r="G815" s="35">
        <f>SUM(G816,G820,G823)</f>
        <v>33500</v>
      </c>
      <c r="H815" s="35">
        <f>SUM(H816,H820,H823)</f>
        <v>0</v>
      </c>
      <c r="I815" s="35">
        <f>SUM(I816,I820,I823)</f>
        <v>0</v>
      </c>
      <c r="J815" s="35">
        <f>SUM(J816,J820,J823)</f>
        <v>33500</v>
      </c>
    </row>
    <row r="816" spans="1:11" x14ac:dyDescent="0.25">
      <c r="A816" s="26"/>
      <c r="B816" s="58"/>
      <c r="C816" s="37" t="s">
        <v>42</v>
      </c>
      <c r="D816" s="38">
        <v>4210</v>
      </c>
      <c r="E816" s="42" t="s">
        <v>33</v>
      </c>
      <c r="F816" s="40">
        <f>G816+H816</f>
        <v>5000</v>
      </c>
      <c r="G816" s="40">
        <f>SUM(G818:G819)</f>
        <v>5000</v>
      </c>
      <c r="H816" s="40">
        <f>SUM(H818:H819)</f>
        <v>0</v>
      </c>
      <c r="I816" s="40">
        <f>I818</f>
        <v>0</v>
      </c>
      <c r="J816" s="40">
        <f>J818+J819</f>
        <v>5000</v>
      </c>
      <c r="K816" s="182"/>
    </row>
    <row r="817" spans="1:11" x14ac:dyDescent="0.25">
      <c r="A817" s="68"/>
      <c r="B817" s="58"/>
      <c r="C817" s="58"/>
      <c r="D817" s="38"/>
      <c r="E817" s="39" t="s">
        <v>19</v>
      </c>
      <c r="F817" s="40"/>
      <c r="G817" s="40"/>
      <c r="H817" s="35"/>
      <c r="I817" s="35"/>
      <c r="J817" s="35"/>
    </row>
    <row r="818" spans="1:11" ht="30" x14ac:dyDescent="0.25">
      <c r="A818" s="26"/>
      <c r="B818" s="58"/>
      <c r="C818" s="58"/>
      <c r="D818" s="38"/>
      <c r="E818" s="42" t="s">
        <v>294</v>
      </c>
      <c r="F818" s="40">
        <f>G818+H818</f>
        <v>2000</v>
      </c>
      <c r="G818" s="40">
        <v>2000</v>
      </c>
      <c r="H818" s="40"/>
      <c r="I818" s="40"/>
      <c r="J818" s="40">
        <f>F818+I818</f>
        <v>2000</v>
      </c>
    </row>
    <row r="819" spans="1:11" x14ac:dyDescent="0.25">
      <c r="A819" s="26"/>
      <c r="B819" s="58"/>
      <c r="C819" s="58"/>
      <c r="D819" s="38"/>
      <c r="E819" s="42" t="s">
        <v>295</v>
      </c>
      <c r="F819" s="40">
        <f>G819+H819</f>
        <v>3000</v>
      </c>
      <c r="G819" s="40">
        <v>3000</v>
      </c>
      <c r="H819" s="40"/>
      <c r="I819" s="40"/>
      <c r="J819" s="40">
        <f>F819+I819</f>
        <v>3000</v>
      </c>
    </row>
    <row r="820" spans="1:11" x14ac:dyDescent="0.25">
      <c r="A820" s="26"/>
      <c r="B820" s="58"/>
      <c r="C820" s="37" t="s">
        <v>42</v>
      </c>
      <c r="D820" s="38">
        <v>4220</v>
      </c>
      <c r="E820" s="42" t="s">
        <v>44</v>
      </c>
      <c r="F820" s="40">
        <f>G820+H820</f>
        <v>2500</v>
      </c>
      <c r="G820" s="40">
        <f>G822</f>
        <v>2500</v>
      </c>
      <c r="H820" s="40">
        <f>H822</f>
        <v>0</v>
      </c>
      <c r="I820" s="40">
        <f>I822</f>
        <v>0</v>
      </c>
      <c r="J820" s="40">
        <f>J822</f>
        <v>2500</v>
      </c>
      <c r="K820" s="182"/>
    </row>
    <row r="821" spans="1:11" x14ac:dyDescent="0.25">
      <c r="A821" s="26"/>
      <c r="B821" s="58"/>
      <c r="C821" s="58"/>
      <c r="D821" s="38"/>
      <c r="E821" s="39" t="s">
        <v>19</v>
      </c>
      <c r="F821" s="40"/>
      <c r="G821" s="40"/>
      <c r="H821" s="40"/>
      <c r="I821" s="40"/>
      <c r="J821" s="40"/>
    </row>
    <row r="822" spans="1:11" ht="30" x14ac:dyDescent="0.25">
      <c r="A822" s="26"/>
      <c r="B822" s="58"/>
      <c r="C822" s="58"/>
      <c r="D822" s="38"/>
      <c r="E822" s="42" t="s">
        <v>296</v>
      </c>
      <c r="F822" s="40">
        <f>G822+H822</f>
        <v>2500</v>
      </c>
      <c r="G822" s="40">
        <v>2500</v>
      </c>
      <c r="H822" s="40"/>
      <c r="I822" s="40"/>
      <c r="J822" s="40">
        <f>F822+I822</f>
        <v>2500</v>
      </c>
    </row>
    <row r="823" spans="1:11" x14ac:dyDescent="0.25">
      <c r="A823" s="55"/>
      <c r="B823" s="58"/>
      <c r="C823" s="37" t="s">
        <v>42</v>
      </c>
      <c r="D823" s="38">
        <v>4300</v>
      </c>
      <c r="E823" s="39" t="s">
        <v>62</v>
      </c>
      <c r="F823" s="40">
        <f>G823+H823</f>
        <v>26000</v>
      </c>
      <c r="G823" s="40">
        <f>SUM(G825:G827)</f>
        <v>26000</v>
      </c>
      <c r="H823" s="40">
        <f>SUM(H825:H827)</f>
        <v>0</v>
      </c>
      <c r="I823" s="40">
        <f>SUM(I825:I827)</f>
        <v>0</v>
      </c>
      <c r="J823" s="40">
        <f>SUM(J825:J827)</f>
        <v>26000</v>
      </c>
      <c r="K823" s="182"/>
    </row>
    <row r="824" spans="1:11" x14ac:dyDescent="0.25">
      <c r="A824" s="26"/>
      <c r="B824" s="58"/>
      <c r="C824" s="58"/>
      <c r="D824" s="38"/>
      <c r="E824" s="39" t="s">
        <v>19</v>
      </c>
      <c r="F824" s="40"/>
      <c r="G824" s="40"/>
      <c r="H824" s="40"/>
      <c r="I824" s="40"/>
      <c r="J824" s="40"/>
    </row>
    <row r="825" spans="1:11" x14ac:dyDescent="0.25">
      <c r="A825" s="26"/>
      <c r="B825" s="58"/>
      <c r="C825" s="58"/>
      <c r="D825" s="38"/>
      <c r="E825" s="39" t="s">
        <v>297</v>
      </c>
      <c r="F825" s="40">
        <f>G825</f>
        <v>8000</v>
      </c>
      <c r="G825" s="40">
        <v>8000</v>
      </c>
      <c r="H825" s="40"/>
      <c r="I825" s="40"/>
      <c r="J825" s="40">
        <f>F825+I825</f>
        <v>8000</v>
      </c>
    </row>
    <row r="826" spans="1:11" ht="30" x14ac:dyDescent="0.25">
      <c r="A826" s="26"/>
      <c r="B826" s="58"/>
      <c r="C826" s="58"/>
      <c r="D826" s="38"/>
      <c r="E826" s="39" t="s">
        <v>298</v>
      </c>
      <c r="F826" s="40">
        <f>G826+H826</f>
        <v>8000</v>
      </c>
      <c r="G826" s="40">
        <v>8000</v>
      </c>
      <c r="H826" s="40"/>
      <c r="I826" s="40"/>
      <c r="J826" s="40">
        <f>I826+F826</f>
        <v>8000</v>
      </c>
    </row>
    <row r="827" spans="1:11" ht="30" x14ac:dyDescent="0.25">
      <c r="A827" s="26"/>
      <c r="B827" s="58"/>
      <c r="C827" s="58"/>
      <c r="D827" s="38"/>
      <c r="E827" s="39" t="s">
        <v>299</v>
      </c>
      <c r="F827" s="40">
        <f>G827+H827</f>
        <v>10000</v>
      </c>
      <c r="G827" s="40">
        <v>10000</v>
      </c>
      <c r="H827" s="40"/>
      <c r="I827" s="49"/>
      <c r="J827" s="49">
        <f>F827+I827</f>
        <v>10000</v>
      </c>
    </row>
    <row r="828" spans="1:11" x14ac:dyDescent="0.25">
      <c r="A828" s="26"/>
      <c r="B828" s="14">
        <v>926</v>
      </c>
      <c r="C828" s="14"/>
      <c r="D828" s="15"/>
      <c r="E828" s="28" t="s">
        <v>46</v>
      </c>
      <c r="F828" s="29">
        <f>G828+H828</f>
        <v>14000</v>
      </c>
      <c r="G828" s="29">
        <f t="shared" ref="G828:J829" si="99">G829</f>
        <v>14000</v>
      </c>
      <c r="H828" s="29">
        <f t="shared" si="99"/>
        <v>0</v>
      </c>
      <c r="I828" s="29">
        <f t="shared" si="99"/>
        <v>0</v>
      </c>
      <c r="J828" s="29">
        <f t="shared" si="99"/>
        <v>14000</v>
      </c>
    </row>
    <row r="829" spans="1:11" x14ac:dyDescent="0.25">
      <c r="A829" s="26"/>
      <c r="B829" s="32"/>
      <c r="C829" s="32" t="s">
        <v>47</v>
      </c>
      <c r="D829" s="33"/>
      <c r="E829" s="34" t="s">
        <v>24</v>
      </c>
      <c r="F829" s="35">
        <f>G829+H829</f>
        <v>14000</v>
      </c>
      <c r="G829" s="35">
        <f>G830+G833</f>
        <v>14000</v>
      </c>
      <c r="H829" s="35">
        <f>H830+H833</f>
        <v>0</v>
      </c>
      <c r="I829" s="35">
        <f t="shared" si="99"/>
        <v>0</v>
      </c>
      <c r="J829" s="35">
        <f>J830+J833</f>
        <v>14000</v>
      </c>
    </row>
    <row r="830" spans="1:11" x14ac:dyDescent="0.25">
      <c r="A830" s="26"/>
      <c r="B830" s="58"/>
      <c r="C830" s="37" t="s">
        <v>47</v>
      </c>
      <c r="D830" s="38">
        <v>4210</v>
      </c>
      <c r="E830" s="42" t="s">
        <v>33</v>
      </c>
      <c r="F830" s="40">
        <f>G830+H830</f>
        <v>5000</v>
      </c>
      <c r="G830" s="40">
        <f>G832</f>
        <v>5000</v>
      </c>
      <c r="H830" s="40">
        <f>H832</f>
        <v>0</v>
      </c>
      <c r="I830" s="40">
        <f>I832</f>
        <v>0</v>
      </c>
      <c r="J830" s="40">
        <f>J832</f>
        <v>5000</v>
      </c>
      <c r="K830" s="182"/>
    </row>
    <row r="831" spans="1:11" x14ac:dyDescent="0.25">
      <c r="A831" s="30"/>
      <c r="B831" s="58"/>
      <c r="C831" s="58"/>
      <c r="D831" s="38"/>
      <c r="E831" s="39" t="s">
        <v>19</v>
      </c>
      <c r="F831" s="40"/>
      <c r="G831" s="40"/>
      <c r="H831" s="40"/>
      <c r="I831" s="40"/>
      <c r="J831" s="40"/>
    </row>
    <row r="832" spans="1:11" ht="30" x14ac:dyDescent="0.25">
      <c r="A832" s="30"/>
      <c r="B832" s="58"/>
      <c r="C832" s="58"/>
      <c r="D832" s="38"/>
      <c r="E832" s="42" t="s">
        <v>300</v>
      </c>
      <c r="F832" s="40">
        <f>G832+H832</f>
        <v>5000</v>
      </c>
      <c r="G832" s="40">
        <v>5000</v>
      </c>
      <c r="H832" s="40"/>
      <c r="I832" s="40"/>
      <c r="J832" s="40">
        <f>F832+I832</f>
        <v>5000</v>
      </c>
    </row>
    <row r="833" spans="1:11" x14ac:dyDescent="0.25">
      <c r="A833" s="55"/>
      <c r="B833" s="58"/>
      <c r="C833" s="50" t="s">
        <v>47</v>
      </c>
      <c r="D833" s="38">
        <v>4300</v>
      </c>
      <c r="E833" s="39" t="s">
        <v>62</v>
      </c>
      <c r="F833" s="40">
        <f>G833+H833</f>
        <v>9000</v>
      </c>
      <c r="G833" s="40">
        <f>G835</f>
        <v>9000</v>
      </c>
      <c r="H833" s="40">
        <f>H835</f>
        <v>0</v>
      </c>
      <c r="I833" s="40"/>
      <c r="J833" s="40">
        <f>J835</f>
        <v>9000</v>
      </c>
      <c r="K833" s="182"/>
    </row>
    <row r="834" spans="1:11" x14ac:dyDescent="0.25">
      <c r="A834" s="30"/>
      <c r="B834" s="58"/>
      <c r="C834" s="58"/>
      <c r="D834" s="38"/>
      <c r="E834" s="39" t="s">
        <v>19</v>
      </c>
      <c r="F834" s="40"/>
      <c r="G834" s="40"/>
      <c r="H834" s="40"/>
      <c r="I834" s="40"/>
      <c r="J834" s="40"/>
    </row>
    <row r="835" spans="1:11" x14ac:dyDescent="0.25">
      <c r="A835" s="30"/>
      <c r="B835" s="58"/>
      <c r="C835" s="58"/>
      <c r="D835" s="38"/>
      <c r="E835" s="42" t="s">
        <v>285</v>
      </c>
      <c r="F835" s="40">
        <f>G835+H835</f>
        <v>9000</v>
      </c>
      <c r="G835" s="40">
        <v>9000</v>
      </c>
      <c r="H835" s="40"/>
      <c r="I835" s="40"/>
      <c r="J835" s="40">
        <f>F835+I835</f>
        <v>9000</v>
      </c>
    </row>
    <row r="836" spans="1:11" x14ac:dyDescent="0.25">
      <c r="A836" s="23">
        <v>19</v>
      </c>
      <c r="B836" s="186" t="s">
        <v>301</v>
      </c>
      <c r="C836" s="186"/>
      <c r="D836" s="186"/>
      <c r="E836" s="186"/>
      <c r="F836" s="66">
        <f>G836+H836</f>
        <v>42900</v>
      </c>
      <c r="G836" s="66">
        <f>G842+G860+G848+G868+G837+G854</f>
        <v>42900</v>
      </c>
      <c r="H836" s="66">
        <f>H842+H860+H848+H868+H837+H854</f>
        <v>0</v>
      </c>
      <c r="I836" s="66">
        <f>I842+I860+I848+I868+I837+I854</f>
        <v>0</v>
      </c>
      <c r="J836" s="66">
        <f>J842+J860+J848+J868+J837+J854</f>
        <v>42900</v>
      </c>
    </row>
    <row r="837" spans="1:11" s="25" customFormat="1" x14ac:dyDescent="0.25">
      <c r="A837" s="26"/>
      <c r="B837" s="13">
        <v>600</v>
      </c>
      <c r="C837" s="13"/>
      <c r="D837" s="15"/>
      <c r="E837" s="67" t="s">
        <v>50</v>
      </c>
      <c r="F837" s="29">
        <f>G837+H837</f>
        <v>6000</v>
      </c>
      <c r="G837" s="29">
        <f t="shared" ref="G837:J838" si="100">G838</f>
        <v>6000</v>
      </c>
      <c r="H837" s="29">
        <f t="shared" si="100"/>
        <v>0</v>
      </c>
      <c r="I837" s="29">
        <f t="shared" si="100"/>
        <v>0</v>
      </c>
      <c r="J837" s="29">
        <f t="shared" si="100"/>
        <v>6000</v>
      </c>
    </row>
    <row r="838" spans="1:11" s="36" customFormat="1" x14ac:dyDescent="0.25">
      <c r="A838" s="68"/>
      <c r="B838" s="68"/>
      <c r="C838" s="68">
        <v>60016</v>
      </c>
      <c r="D838" s="33"/>
      <c r="E838" s="72" t="s">
        <v>51</v>
      </c>
      <c r="F838" s="35">
        <f>G838+H838</f>
        <v>6000</v>
      </c>
      <c r="G838" s="35">
        <f t="shared" si="100"/>
        <v>6000</v>
      </c>
      <c r="H838" s="35">
        <f t="shared" si="100"/>
        <v>0</v>
      </c>
      <c r="I838" s="35">
        <f t="shared" si="100"/>
        <v>0</v>
      </c>
      <c r="J838" s="35">
        <f t="shared" si="100"/>
        <v>6000</v>
      </c>
    </row>
    <row r="839" spans="1:11" x14ac:dyDescent="0.25">
      <c r="A839" s="55"/>
      <c r="B839" s="55"/>
      <c r="C839" s="156">
        <v>60016</v>
      </c>
      <c r="D839" s="38">
        <v>4270</v>
      </c>
      <c r="E839" s="71" t="s">
        <v>52</v>
      </c>
      <c r="F839" s="40">
        <f>G839+H839</f>
        <v>6000</v>
      </c>
      <c r="G839" s="40">
        <f>SUM(G841)</f>
        <v>6000</v>
      </c>
      <c r="H839" s="40">
        <f>SUM(H841)</f>
        <v>0</v>
      </c>
      <c r="I839" s="40">
        <f>SUM(I841)</f>
        <v>0</v>
      </c>
      <c r="J839" s="40">
        <f>SUM(J841)</f>
        <v>6000</v>
      </c>
      <c r="K839" s="182"/>
    </row>
    <row r="840" spans="1:11" x14ac:dyDescent="0.25">
      <c r="A840" s="55"/>
      <c r="B840" s="55"/>
      <c r="C840" s="55"/>
      <c r="D840" s="38"/>
      <c r="E840" s="39" t="s">
        <v>19</v>
      </c>
      <c r="F840" s="40"/>
      <c r="G840" s="40"/>
      <c r="H840" s="40"/>
      <c r="I840" s="40"/>
      <c r="J840" s="40"/>
    </row>
    <row r="841" spans="1:11" x14ac:dyDescent="0.25">
      <c r="A841" s="55"/>
      <c r="B841" s="55"/>
      <c r="C841" s="55"/>
      <c r="D841" s="38"/>
      <c r="E841" s="73" t="s">
        <v>302</v>
      </c>
      <c r="F841" s="40">
        <f>G841+H841</f>
        <v>6000</v>
      </c>
      <c r="G841" s="40">
        <v>6000</v>
      </c>
      <c r="H841" s="40"/>
      <c r="I841" s="40"/>
      <c r="J841" s="40">
        <f>F841+I841</f>
        <v>6000</v>
      </c>
    </row>
    <row r="842" spans="1:11" x14ac:dyDescent="0.25">
      <c r="A842" s="68"/>
      <c r="B842" s="27">
        <v>754</v>
      </c>
      <c r="C842" s="14"/>
      <c r="D842" s="15"/>
      <c r="E842" s="28" t="s">
        <v>15</v>
      </c>
      <c r="F842" s="29">
        <f>G842+H842</f>
        <v>2400</v>
      </c>
      <c r="G842" s="29">
        <f t="shared" ref="G842:J843" si="101">G843</f>
        <v>2400</v>
      </c>
      <c r="H842" s="29">
        <f t="shared" si="101"/>
        <v>0</v>
      </c>
      <c r="I842" s="29">
        <f t="shared" si="101"/>
        <v>0</v>
      </c>
      <c r="J842" s="29">
        <f t="shared" si="101"/>
        <v>2400</v>
      </c>
    </row>
    <row r="843" spans="1:11" x14ac:dyDescent="0.25">
      <c r="A843" s="26"/>
      <c r="B843" s="32"/>
      <c r="C843" s="32" t="s">
        <v>16</v>
      </c>
      <c r="D843" s="33"/>
      <c r="E843" s="34" t="s">
        <v>17</v>
      </c>
      <c r="F843" s="35">
        <f>G843+H843</f>
        <v>2400</v>
      </c>
      <c r="G843" s="35">
        <f t="shared" si="101"/>
        <v>2400</v>
      </c>
      <c r="H843" s="35">
        <f t="shared" si="101"/>
        <v>0</v>
      </c>
      <c r="I843" s="35">
        <f t="shared" si="101"/>
        <v>0</v>
      </c>
      <c r="J843" s="35">
        <f t="shared" si="101"/>
        <v>2400</v>
      </c>
    </row>
    <row r="844" spans="1:11" x14ac:dyDescent="0.25">
      <c r="A844" s="55"/>
      <c r="B844" s="58"/>
      <c r="C844" s="37" t="s">
        <v>16</v>
      </c>
      <c r="D844" s="38">
        <v>4210</v>
      </c>
      <c r="E844" s="42" t="s">
        <v>33</v>
      </c>
      <c r="F844" s="40">
        <f>G844+H844</f>
        <v>2400</v>
      </c>
      <c r="G844" s="40">
        <f>SUM(G846:G847)</f>
        <v>2400</v>
      </c>
      <c r="H844" s="40">
        <f>SUM(H846:H847)</f>
        <v>0</v>
      </c>
      <c r="I844" s="40">
        <f>I846+I847</f>
        <v>0</v>
      </c>
      <c r="J844" s="40">
        <f>SUM(J846:J847)</f>
        <v>2400</v>
      </c>
      <c r="K844" s="182"/>
    </row>
    <row r="845" spans="1:11" x14ac:dyDescent="0.25">
      <c r="A845" s="68"/>
      <c r="B845" s="58"/>
      <c r="C845" s="58"/>
      <c r="D845" s="38"/>
      <c r="E845" s="39" t="s">
        <v>19</v>
      </c>
      <c r="F845" s="40"/>
      <c r="G845" s="40"/>
      <c r="H845" s="40"/>
      <c r="I845" s="40"/>
      <c r="J845" s="40"/>
    </row>
    <row r="846" spans="1:11" x14ac:dyDescent="0.25">
      <c r="A846" s="68"/>
      <c r="B846" s="58"/>
      <c r="C846" s="58"/>
      <c r="D846" s="38"/>
      <c r="E846" s="42" t="s">
        <v>303</v>
      </c>
      <c r="F846" s="40">
        <f>G846+H846</f>
        <v>1900</v>
      </c>
      <c r="G846" s="40">
        <v>1900</v>
      </c>
      <c r="H846" s="40"/>
      <c r="I846" s="40"/>
      <c r="J846" s="40">
        <f>F846+I846</f>
        <v>1900</v>
      </c>
    </row>
    <row r="847" spans="1:11" ht="30" x14ac:dyDescent="0.25">
      <c r="A847" s="68"/>
      <c r="B847" s="58"/>
      <c r="C847" s="58"/>
      <c r="D847" s="38"/>
      <c r="E847" s="42" t="s">
        <v>304</v>
      </c>
      <c r="F847" s="40">
        <f>G847+H847</f>
        <v>500</v>
      </c>
      <c r="G847" s="40">
        <v>500</v>
      </c>
      <c r="H847" s="40"/>
      <c r="I847" s="40"/>
      <c r="J847" s="40">
        <f>F847+I847</f>
        <v>500</v>
      </c>
    </row>
    <row r="848" spans="1:11" s="25" customFormat="1" x14ac:dyDescent="0.25">
      <c r="A848" s="30"/>
      <c r="B848" s="14" t="s">
        <v>21</v>
      </c>
      <c r="C848" s="14"/>
      <c r="D848" s="15"/>
      <c r="E848" s="56" t="s">
        <v>181</v>
      </c>
      <c r="F848" s="29">
        <f>F849</f>
        <v>6000</v>
      </c>
      <c r="G848" s="29">
        <f>G849</f>
        <v>6000</v>
      </c>
      <c r="H848" s="29">
        <f>H849</f>
        <v>0</v>
      </c>
      <c r="I848" s="29">
        <f>I849</f>
        <v>0</v>
      </c>
      <c r="J848" s="29">
        <f>J849</f>
        <v>6000</v>
      </c>
    </row>
    <row r="849" spans="1:11" s="36" customFormat="1" x14ac:dyDescent="0.25">
      <c r="A849" s="68"/>
      <c r="B849" s="32"/>
      <c r="C849" s="32" t="s">
        <v>23</v>
      </c>
      <c r="D849" s="33"/>
      <c r="E849" s="54" t="s">
        <v>24</v>
      </c>
      <c r="F849" s="35">
        <f>G849+H849</f>
        <v>6000</v>
      </c>
      <c r="G849" s="35">
        <f>G850</f>
        <v>6000</v>
      </c>
      <c r="H849" s="35">
        <f>H850</f>
        <v>0</v>
      </c>
      <c r="I849" s="35">
        <f>I850</f>
        <v>0</v>
      </c>
      <c r="J849" s="35">
        <f>J850</f>
        <v>6000</v>
      </c>
    </row>
    <row r="850" spans="1:11" x14ac:dyDescent="0.25">
      <c r="A850" s="55"/>
      <c r="B850" s="58"/>
      <c r="C850" s="37" t="s">
        <v>23</v>
      </c>
      <c r="D850" s="38">
        <v>4210</v>
      </c>
      <c r="E850" s="42" t="s">
        <v>33</v>
      </c>
      <c r="F850" s="40">
        <f>G850+H850</f>
        <v>6000</v>
      </c>
      <c r="G850" s="40">
        <f>SUM(G852:G853)</f>
        <v>6000</v>
      </c>
      <c r="H850" s="40">
        <f>SUM(H852:H853)</f>
        <v>0</v>
      </c>
      <c r="I850" s="40">
        <f>SUM(I853:I853)</f>
        <v>0</v>
      </c>
      <c r="J850" s="40">
        <f>SUM(J852:J853)</f>
        <v>6000</v>
      </c>
      <c r="K850" s="182"/>
    </row>
    <row r="851" spans="1:11" x14ac:dyDescent="0.25">
      <c r="A851" s="68"/>
      <c r="B851" s="58"/>
      <c r="C851" s="58"/>
      <c r="D851" s="38"/>
      <c r="E851" s="39" t="s">
        <v>19</v>
      </c>
      <c r="F851" s="40"/>
      <c r="G851" s="40"/>
      <c r="H851" s="40"/>
      <c r="I851" s="40"/>
      <c r="J851" s="40"/>
    </row>
    <row r="852" spans="1:11" x14ac:dyDescent="0.25">
      <c r="A852" s="68"/>
      <c r="B852" s="58"/>
      <c r="C852" s="58"/>
      <c r="D852" s="38"/>
      <c r="E852" s="42" t="s">
        <v>305</v>
      </c>
      <c r="F852" s="40">
        <f>G852+H852</f>
        <v>2000</v>
      </c>
      <c r="G852" s="40">
        <v>2000</v>
      </c>
      <c r="H852" s="40"/>
      <c r="I852" s="40"/>
      <c r="J852" s="40">
        <f>I852+F852</f>
        <v>2000</v>
      </c>
    </row>
    <row r="853" spans="1:11" x14ac:dyDescent="0.25">
      <c r="A853" s="68"/>
      <c r="B853" s="77"/>
      <c r="C853" s="77"/>
      <c r="D853" s="78"/>
      <c r="E853" s="48" t="s">
        <v>306</v>
      </c>
      <c r="F853" s="49">
        <f>G853+H853</f>
        <v>4000</v>
      </c>
      <c r="G853" s="49">
        <v>4000</v>
      </c>
      <c r="H853" s="49"/>
      <c r="I853" s="49"/>
      <c r="J853" s="49">
        <f>F853+I853</f>
        <v>4000</v>
      </c>
    </row>
    <row r="854" spans="1:11" s="25" customFormat="1" x14ac:dyDescent="0.25">
      <c r="A854" s="26"/>
      <c r="B854" s="14" t="s">
        <v>35</v>
      </c>
      <c r="C854" s="14"/>
      <c r="D854" s="15"/>
      <c r="E854" s="28" t="s">
        <v>36</v>
      </c>
      <c r="F854" s="29">
        <f t="shared" ref="F854:J855" si="102">F855</f>
        <v>21000</v>
      </c>
      <c r="G854" s="29">
        <f t="shared" si="102"/>
        <v>21000</v>
      </c>
      <c r="H854" s="29">
        <f t="shared" si="102"/>
        <v>0</v>
      </c>
      <c r="I854" s="29">
        <f t="shared" si="102"/>
        <v>0</v>
      </c>
      <c r="J854" s="29">
        <f t="shared" si="102"/>
        <v>21000</v>
      </c>
    </row>
    <row r="855" spans="1:11" s="36" customFormat="1" x14ac:dyDescent="0.25">
      <c r="A855" s="30"/>
      <c r="B855" s="94"/>
      <c r="C855" s="32" t="s">
        <v>37</v>
      </c>
      <c r="D855" s="33"/>
      <c r="E855" s="54" t="s">
        <v>24</v>
      </c>
      <c r="F855" s="35">
        <f t="shared" si="102"/>
        <v>21000</v>
      </c>
      <c r="G855" s="35">
        <f t="shared" si="102"/>
        <v>21000</v>
      </c>
      <c r="H855" s="35">
        <f t="shared" si="102"/>
        <v>0</v>
      </c>
      <c r="I855" s="35">
        <f t="shared" si="102"/>
        <v>0</v>
      </c>
      <c r="J855" s="35">
        <f t="shared" si="102"/>
        <v>21000</v>
      </c>
    </row>
    <row r="856" spans="1:11" x14ac:dyDescent="0.25">
      <c r="A856" s="55"/>
      <c r="B856" s="58"/>
      <c r="C856" s="50" t="s">
        <v>37</v>
      </c>
      <c r="D856" s="38">
        <v>4300</v>
      </c>
      <c r="E856" s="39" t="s">
        <v>62</v>
      </c>
      <c r="F856" s="40">
        <f>G856+H856</f>
        <v>21000</v>
      </c>
      <c r="G856" s="40">
        <f>SUM(G858:G859)</f>
        <v>21000</v>
      </c>
      <c r="H856" s="40">
        <f>SUM(H858:H859)</f>
        <v>0</v>
      </c>
      <c r="I856" s="40">
        <f>SUM(I858:I859)</f>
        <v>0</v>
      </c>
      <c r="J856" s="40">
        <f>SUM(J858:J859)</f>
        <v>21000</v>
      </c>
      <c r="K856" s="182"/>
    </row>
    <row r="857" spans="1:11" x14ac:dyDescent="0.25">
      <c r="A857" s="26"/>
      <c r="B857" s="83"/>
      <c r="C857" s="58"/>
      <c r="D857" s="38"/>
      <c r="E857" s="39" t="s">
        <v>19</v>
      </c>
      <c r="F857" s="40"/>
      <c r="G857" s="40"/>
      <c r="H857" s="40"/>
      <c r="I857" s="40"/>
      <c r="J857" s="40"/>
    </row>
    <row r="858" spans="1:11" ht="60" x14ac:dyDescent="0.25">
      <c r="A858" s="26"/>
      <c r="B858" s="83"/>
      <c r="C858" s="58"/>
      <c r="D858" s="38"/>
      <c r="E858" s="42" t="s">
        <v>307</v>
      </c>
      <c r="F858" s="40">
        <f>G858+H858</f>
        <v>20000</v>
      </c>
      <c r="G858" s="40">
        <v>20000</v>
      </c>
      <c r="H858" s="40"/>
      <c r="I858" s="40"/>
      <c r="J858" s="40">
        <f>F858+I858</f>
        <v>20000</v>
      </c>
    </row>
    <row r="859" spans="1:11" x14ac:dyDescent="0.25">
      <c r="A859" s="26"/>
      <c r="B859" s="83"/>
      <c r="C859" s="58"/>
      <c r="D859" s="38"/>
      <c r="E859" s="42" t="s">
        <v>308</v>
      </c>
      <c r="F859" s="40">
        <f>G859+H859</f>
        <v>1000</v>
      </c>
      <c r="G859" s="40">
        <v>1000</v>
      </c>
      <c r="H859" s="40"/>
      <c r="I859" s="40"/>
      <c r="J859" s="40">
        <f>F859+I859</f>
        <v>1000</v>
      </c>
    </row>
    <row r="860" spans="1:11" x14ac:dyDescent="0.25">
      <c r="A860" s="26"/>
      <c r="B860" s="14" t="s">
        <v>40</v>
      </c>
      <c r="C860" s="14"/>
      <c r="D860" s="15"/>
      <c r="E860" s="28" t="s">
        <v>41</v>
      </c>
      <c r="F860" s="29">
        <f>G860+H860</f>
        <v>5500</v>
      </c>
      <c r="G860" s="29">
        <f>G861</f>
        <v>5500</v>
      </c>
      <c r="H860" s="29">
        <f>H861</f>
        <v>0</v>
      </c>
      <c r="I860" s="29">
        <f>I861</f>
        <v>0</v>
      </c>
      <c r="J860" s="29">
        <f>J861</f>
        <v>5500</v>
      </c>
    </row>
    <row r="861" spans="1:11" x14ac:dyDescent="0.25">
      <c r="A861" s="30"/>
      <c r="B861" s="32"/>
      <c r="C861" s="32" t="s">
        <v>42</v>
      </c>
      <c r="D861" s="33"/>
      <c r="E861" s="34" t="s">
        <v>24</v>
      </c>
      <c r="F861" s="35">
        <f>G861+H861</f>
        <v>5500</v>
      </c>
      <c r="G861" s="35">
        <f>G865+G862</f>
        <v>5500</v>
      </c>
      <c r="H861" s="35">
        <f>H865+H862</f>
        <v>0</v>
      </c>
      <c r="I861" s="35">
        <f>I865+I862</f>
        <v>0</v>
      </c>
      <c r="J861" s="35">
        <f>J865+J862</f>
        <v>5500</v>
      </c>
    </row>
    <row r="862" spans="1:11" x14ac:dyDescent="0.25">
      <c r="A862" s="26"/>
      <c r="B862" s="58"/>
      <c r="C862" s="37" t="s">
        <v>42</v>
      </c>
      <c r="D862" s="38">
        <v>4210</v>
      </c>
      <c r="E862" s="42" t="s">
        <v>33</v>
      </c>
      <c r="F862" s="40">
        <f>F864</f>
        <v>2000</v>
      </c>
      <c r="G862" s="40">
        <f>G864</f>
        <v>2000</v>
      </c>
      <c r="H862" s="40">
        <f>H864</f>
        <v>0</v>
      </c>
      <c r="I862" s="40">
        <f>I864</f>
        <v>0</v>
      </c>
      <c r="J862" s="40">
        <f>J864</f>
        <v>2000</v>
      </c>
      <c r="K862" s="182"/>
    </row>
    <row r="863" spans="1:11" x14ac:dyDescent="0.25">
      <c r="A863" s="26"/>
      <c r="B863" s="58"/>
      <c r="C863" s="58"/>
      <c r="D863" s="38"/>
      <c r="E863" s="39" t="s">
        <v>19</v>
      </c>
      <c r="F863" s="40"/>
      <c r="G863" s="40"/>
      <c r="H863" s="40"/>
      <c r="I863" s="40"/>
      <c r="J863" s="40"/>
    </row>
    <row r="864" spans="1:11" ht="30" x14ac:dyDescent="0.25">
      <c r="A864" s="26"/>
      <c r="B864" s="58"/>
      <c r="C864" s="58"/>
      <c r="D864" s="38"/>
      <c r="E864" s="39" t="s">
        <v>309</v>
      </c>
      <c r="F864" s="40">
        <f>G864+H864</f>
        <v>2000</v>
      </c>
      <c r="G864" s="40">
        <v>2000</v>
      </c>
      <c r="H864" s="40"/>
      <c r="I864" s="40"/>
      <c r="J864" s="40">
        <f>F864+I864</f>
        <v>2000</v>
      </c>
    </row>
    <row r="865" spans="1:11" x14ac:dyDescent="0.25">
      <c r="A865" s="55"/>
      <c r="B865" s="58"/>
      <c r="C865" s="37" t="s">
        <v>42</v>
      </c>
      <c r="D865" s="38">
        <v>4300</v>
      </c>
      <c r="E865" s="39" t="s">
        <v>62</v>
      </c>
      <c r="F865" s="40">
        <f>G865+H865</f>
        <v>3500</v>
      </c>
      <c r="G865" s="40">
        <f>G867</f>
        <v>3500</v>
      </c>
      <c r="H865" s="40">
        <f>H867</f>
        <v>0</v>
      </c>
      <c r="I865" s="40">
        <f>I867</f>
        <v>0</v>
      </c>
      <c r="J865" s="40">
        <f>J867</f>
        <v>3500</v>
      </c>
      <c r="K865" s="182"/>
    </row>
    <row r="866" spans="1:11" x14ac:dyDescent="0.25">
      <c r="A866" s="26"/>
      <c r="B866" s="58"/>
      <c r="C866" s="58"/>
      <c r="D866" s="38"/>
      <c r="E866" s="39" t="s">
        <v>19</v>
      </c>
      <c r="F866" s="40"/>
      <c r="G866" s="40"/>
      <c r="H866" s="40"/>
      <c r="I866" s="40"/>
      <c r="J866" s="40"/>
    </row>
    <row r="867" spans="1:11" x14ac:dyDescent="0.25">
      <c r="A867" s="26"/>
      <c r="B867" s="58"/>
      <c r="C867" s="58"/>
      <c r="D867" s="38"/>
      <c r="E867" s="42" t="s">
        <v>310</v>
      </c>
      <c r="F867" s="40">
        <f>G867+H867</f>
        <v>3500</v>
      </c>
      <c r="G867" s="40">
        <v>3500</v>
      </c>
      <c r="H867" s="40"/>
      <c r="I867" s="40"/>
      <c r="J867" s="40">
        <f>F867+I867</f>
        <v>3500</v>
      </c>
    </row>
    <row r="868" spans="1:11" s="25" customFormat="1" x14ac:dyDescent="0.25">
      <c r="A868" s="26"/>
      <c r="B868" s="14" t="s">
        <v>45</v>
      </c>
      <c r="C868" s="14"/>
      <c r="D868" s="15"/>
      <c r="E868" s="28" t="s">
        <v>46</v>
      </c>
      <c r="F868" s="29">
        <f>G868+H868</f>
        <v>2000</v>
      </c>
      <c r="G868" s="29">
        <f>G869</f>
        <v>2000</v>
      </c>
      <c r="H868" s="29">
        <f>H869</f>
        <v>0</v>
      </c>
      <c r="I868" s="29">
        <f>I869</f>
        <v>0</v>
      </c>
      <c r="J868" s="29">
        <f>J869</f>
        <v>2000</v>
      </c>
    </row>
    <row r="869" spans="1:11" s="36" customFormat="1" x14ac:dyDescent="0.25">
      <c r="A869" s="30"/>
      <c r="B869" s="32"/>
      <c r="C869" s="32" t="s">
        <v>47</v>
      </c>
      <c r="D869" s="33"/>
      <c r="E869" s="54" t="s">
        <v>24</v>
      </c>
      <c r="F869" s="35">
        <f>F870</f>
        <v>2000</v>
      </c>
      <c r="G869" s="35">
        <f>G870+H869</f>
        <v>2000</v>
      </c>
      <c r="H869" s="35">
        <f>H870+I869</f>
        <v>0</v>
      </c>
      <c r="I869" s="35">
        <f>I870</f>
        <v>0</v>
      </c>
      <c r="J869" s="35">
        <f>J870+K869</f>
        <v>2000</v>
      </c>
    </row>
    <row r="870" spans="1:11" x14ac:dyDescent="0.25">
      <c r="A870" s="26"/>
      <c r="B870" s="58"/>
      <c r="C870" s="37" t="s">
        <v>47</v>
      </c>
      <c r="D870" s="38">
        <v>4210</v>
      </c>
      <c r="E870" s="42" t="s">
        <v>33</v>
      </c>
      <c r="F870" s="40">
        <f>F872</f>
        <v>2000</v>
      </c>
      <c r="G870" s="40">
        <f>G872</f>
        <v>2000</v>
      </c>
      <c r="H870" s="40">
        <f>H872</f>
        <v>0</v>
      </c>
      <c r="I870" s="40">
        <f>I872</f>
        <v>0</v>
      </c>
      <c r="J870" s="40">
        <f>J872</f>
        <v>2000</v>
      </c>
      <c r="K870" s="182"/>
    </row>
    <row r="871" spans="1:11" x14ac:dyDescent="0.25">
      <c r="A871" s="26"/>
      <c r="B871" s="58"/>
      <c r="C871" s="58"/>
      <c r="D871" s="38"/>
      <c r="E871" s="39" t="s">
        <v>19</v>
      </c>
      <c r="F871" s="40"/>
      <c r="G871" s="40"/>
      <c r="H871" s="40"/>
      <c r="I871" s="40"/>
      <c r="J871" s="40"/>
    </row>
    <row r="872" spans="1:11" x14ac:dyDescent="0.25">
      <c r="A872" s="26"/>
      <c r="B872" s="58"/>
      <c r="C872" s="58"/>
      <c r="D872" s="38"/>
      <c r="E872" s="42" t="s">
        <v>311</v>
      </c>
      <c r="F872" s="40">
        <f>G872+H872</f>
        <v>2000</v>
      </c>
      <c r="G872" s="40">
        <v>2000</v>
      </c>
      <c r="H872" s="40"/>
      <c r="I872" s="40"/>
      <c r="J872" s="40">
        <f>F872+I872</f>
        <v>2000</v>
      </c>
    </row>
    <row r="873" spans="1:11" x14ac:dyDescent="0.25">
      <c r="A873" s="23">
        <v>20</v>
      </c>
      <c r="B873" s="186" t="s">
        <v>312</v>
      </c>
      <c r="C873" s="186"/>
      <c r="D873" s="186"/>
      <c r="E873" s="186"/>
      <c r="F873" s="66">
        <f>G873+H873</f>
        <v>63241</v>
      </c>
      <c r="G873" s="66">
        <f>G884+G911+G874+G890+G906+G879+G900</f>
        <v>49441</v>
      </c>
      <c r="H873" s="66">
        <f>H884+H911+H874+H890+H906+H879+H900</f>
        <v>13800</v>
      </c>
      <c r="I873" s="66">
        <f>I884+I911+I874+I890+I906+I879+I900</f>
        <v>0</v>
      </c>
      <c r="J873" s="66">
        <f>J884+J911+J874+J890+J906+J879+J900</f>
        <v>63241</v>
      </c>
    </row>
    <row r="874" spans="1:11" x14ac:dyDescent="0.25">
      <c r="A874" s="26"/>
      <c r="B874" s="13">
        <v>600</v>
      </c>
      <c r="C874" s="13"/>
      <c r="D874" s="15"/>
      <c r="E874" s="67" t="s">
        <v>50</v>
      </c>
      <c r="F874" s="29">
        <f>G874+H874</f>
        <v>0</v>
      </c>
      <c r="G874" s="29">
        <f t="shared" ref="G874:J875" si="103">G875</f>
        <v>0</v>
      </c>
      <c r="H874" s="29">
        <f t="shared" si="103"/>
        <v>0</v>
      </c>
      <c r="I874" s="29">
        <f t="shared" si="103"/>
        <v>0</v>
      </c>
      <c r="J874" s="29">
        <f t="shared" si="103"/>
        <v>0</v>
      </c>
    </row>
    <row r="875" spans="1:11" s="36" customFormat="1" x14ac:dyDescent="0.25">
      <c r="A875" s="68"/>
      <c r="B875" s="68"/>
      <c r="C875" s="68">
        <v>60016</v>
      </c>
      <c r="D875" s="33"/>
      <c r="E875" s="72" t="s">
        <v>51</v>
      </c>
      <c r="F875" s="35">
        <f>H875+G875</f>
        <v>0</v>
      </c>
      <c r="G875" s="35">
        <f t="shared" si="103"/>
        <v>0</v>
      </c>
      <c r="H875" s="35">
        <f t="shared" si="103"/>
        <v>0</v>
      </c>
      <c r="I875" s="35">
        <f t="shared" si="103"/>
        <v>0</v>
      </c>
      <c r="J875" s="35">
        <f t="shared" si="103"/>
        <v>0</v>
      </c>
    </row>
    <row r="876" spans="1:11" x14ac:dyDescent="0.25">
      <c r="A876" s="55"/>
      <c r="B876" s="55"/>
      <c r="C876" s="157">
        <v>60016</v>
      </c>
      <c r="D876" s="38">
        <v>4300</v>
      </c>
      <c r="E876" s="39" t="s">
        <v>62</v>
      </c>
      <c r="F876" s="40">
        <f>G876+H876</f>
        <v>0</v>
      </c>
      <c r="G876" s="40">
        <f>G878</f>
        <v>0</v>
      </c>
      <c r="H876" s="40">
        <f>H878</f>
        <v>0</v>
      </c>
      <c r="I876" s="40">
        <f>I878</f>
        <v>0</v>
      </c>
      <c r="J876" s="40">
        <f>J878</f>
        <v>0</v>
      </c>
      <c r="K876" s="182"/>
    </row>
    <row r="877" spans="1:11" x14ac:dyDescent="0.25">
      <c r="A877" s="55"/>
      <c r="B877" s="55"/>
      <c r="C877" s="55"/>
      <c r="D877" s="38"/>
      <c r="E877" s="39" t="s">
        <v>19</v>
      </c>
      <c r="F877" s="40"/>
      <c r="G877" s="40"/>
      <c r="H877" s="40"/>
      <c r="I877" s="40"/>
      <c r="J877" s="40"/>
    </row>
    <row r="878" spans="1:11" ht="21" customHeight="1" x14ac:dyDescent="0.25">
      <c r="A878" s="55"/>
      <c r="B878" s="55"/>
      <c r="C878" s="55"/>
      <c r="D878" s="38"/>
      <c r="E878" s="73" t="s">
        <v>313</v>
      </c>
      <c r="F878" s="40">
        <f>G878+H878</f>
        <v>0</v>
      </c>
      <c r="G878" s="40">
        <v>0</v>
      </c>
      <c r="H878" s="40"/>
      <c r="I878" s="49"/>
      <c r="J878" s="49">
        <f>F878+I878</f>
        <v>0</v>
      </c>
    </row>
    <row r="879" spans="1:11" s="25" customFormat="1" ht="17.25" customHeight="1" x14ac:dyDescent="0.25">
      <c r="A879" s="26"/>
      <c r="B879" s="13">
        <v>750</v>
      </c>
      <c r="C879" s="13"/>
      <c r="D879" s="15"/>
      <c r="E879" s="56" t="s">
        <v>92</v>
      </c>
      <c r="F879" s="29">
        <f>G879+H879</f>
        <v>5000</v>
      </c>
      <c r="G879" s="29">
        <f t="shared" ref="G879:J880" si="104">G880</f>
        <v>5000</v>
      </c>
      <c r="H879" s="29">
        <f t="shared" si="104"/>
        <v>0</v>
      </c>
      <c r="I879" s="29">
        <f t="shared" si="104"/>
        <v>0</v>
      </c>
      <c r="J879" s="29">
        <f t="shared" si="104"/>
        <v>5000</v>
      </c>
    </row>
    <row r="880" spans="1:11" s="36" customFormat="1" ht="17.25" customHeight="1" x14ac:dyDescent="0.25">
      <c r="A880" s="68"/>
      <c r="B880" s="68"/>
      <c r="C880" s="68">
        <v>75095</v>
      </c>
      <c r="D880" s="33"/>
      <c r="E880" s="113" t="s">
        <v>24</v>
      </c>
      <c r="F880" s="35">
        <f>G880+H880</f>
        <v>5000</v>
      </c>
      <c r="G880" s="35">
        <f t="shared" si="104"/>
        <v>5000</v>
      </c>
      <c r="H880" s="35">
        <f t="shared" si="104"/>
        <v>0</v>
      </c>
      <c r="I880" s="35">
        <f t="shared" si="104"/>
        <v>0</v>
      </c>
      <c r="J880" s="35">
        <f t="shared" si="104"/>
        <v>5000</v>
      </c>
    </row>
    <row r="881" spans="1:11" ht="17.25" customHeight="1" x14ac:dyDescent="0.25">
      <c r="A881" s="55"/>
      <c r="B881" s="55"/>
      <c r="C881" s="70">
        <v>75095</v>
      </c>
      <c r="D881" s="38">
        <v>4210</v>
      </c>
      <c r="E881" s="42" t="s">
        <v>33</v>
      </c>
      <c r="F881" s="40">
        <f>G881+H881</f>
        <v>5000</v>
      </c>
      <c r="G881" s="40">
        <f>G883</f>
        <v>5000</v>
      </c>
      <c r="H881" s="40">
        <f>H883</f>
        <v>0</v>
      </c>
      <c r="I881" s="40">
        <f>I883</f>
        <v>0</v>
      </c>
      <c r="J881" s="40">
        <f>J883</f>
        <v>5000</v>
      </c>
      <c r="K881" s="182"/>
    </row>
    <row r="882" spans="1:11" ht="17.25" customHeight="1" x14ac:dyDescent="0.25">
      <c r="A882" s="55"/>
      <c r="B882" s="55"/>
      <c r="C882" s="55"/>
      <c r="D882" s="38"/>
      <c r="E882" s="39" t="s">
        <v>19</v>
      </c>
      <c r="F882" s="40"/>
      <c r="G882" s="40"/>
      <c r="H882" s="40"/>
      <c r="I882" s="40"/>
      <c r="J882" s="40"/>
    </row>
    <row r="883" spans="1:11" ht="17.25" customHeight="1" x14ac:dyDescent="0.25">
      <c r="A883" s="55"/>
      <c r="B883" s="104"/>
      <c r="C883" s="104"/>
      <c r="D883" s="78"/>
      <c r="E883" s="158" t="s">
        <v>314</v>
      </c>
      <c r="F883" s="49">
        <f>H883+G883</f>
        <v>5000</v>
      </c>
      <c r="G883" s="49">
        <v>5000</v>
      </c>
      <c r="H883" s="49"/>
      <c r="I883" s="49"/>
      <c r="J883" s="49">
        <f>F883+I883</f>
        <v>5000</v>
      </c>
    </row>
    <row r="884" spans="1:11" x14ac:dyDescent="0.25">
      <c r="A884" s="26"/>
      <c r="B884" s="27">
        <v>754</v>
      </c>
      <c r="C884" s="14"/>
      <c r="D884" s="15"/>
      <c r="E884" s="28" t="s">
        <v>15</v>
      </c>
      <c r="F884" s="29">
        <f>G884+H884</f>
        <v>5000</v>
      </c>
      <c r="G884" s="29">
        <f t="shared" ref="G884:J885" si="105">G885</f>
        <v>5000</v>
      </c>
      <c r="H884" s="29">
        <f t="shared" si="105"/>
        <v>0</v>
      </c>
      <c r="I884" s="29">
        <f t="shared" si="105"/>
        <v>0</v>
      </c>
      <c r="J884" s="29">
        <f t="shared" si="105"/>
        <v>5000</v>
      </c>
    </row>
    <row r="885" spans="1:11" x14ac:dyDescent="0.25">
      <c r="A885" s="68"/>
      <c r="B885" s="32"/>
      <c r="C885" s="32" t="s">
        <v>16</v>
      </c>
      <c r="D885" s="33"/>
      <c r="E885" s="34" t="s">
        <v>17</v>
      </c>
      <c r="F885" s="35">
        <f>G885+H885</f>
        <v>5000</v>
      </c>
      <c r="G885" s="35">
        <f t="shared" si="105"/>
        <v>5000</v>
      </c>
      <c r="H885" s="35">
        <f t="shared" si="105"/>
        <v>0</v>
      </c>
      <c r="I885" s="35">
        <f t="shared" si="105"/>
        <v>0</v>
      </c>
      <c r="J885" s="35">
        <f t="shared" si="105"/>
        <v>5000</v>
      </c>
    </row>
    <row r="886" spans="1:11" x14ac:dyDescent="0.25">
      <c r="A886" s="26"/>
      <c r="B886" s="58"/>
      <c r="C886" s="37" t="s">
        <v>16</v>
      </c>
      <c r="D886" s="38">
        <v>4210</v>
      </c>
      <c r="E886" s="42" t="s">
        <v>33</v>
      </c>
      <c r="F886" s="40">
        <f>G886+H886</f>
        <v>5000</v>
      </c>
      <c r="G886" s="40">
        <f>G888+G889</f>
        <v>5000</v>
      </c>
      <c r="H886" s="40">
        <f>H888+H889</f>
        <v>0</v>
      </c>
      <c r="I886" s="40">
        <f>I888+I889</f>
        <v>0</v>
      </c>
      <c r="J886" s="40">
        <f>J888+J889</f>
        <v>5000</v>
      </c>
      <c r="K886" s="182"/>
    </row>
    <row r="887" spans="1:11" x14ac:dyDescent="0.25">
      <c r="A887" s="26"/>
      <c r="B887" s="58"/>
      <c r="C887" s="58"/>
      <c r="D887" s="38"/>
      <c r="E887" s="39" t="s">
        <v>19</v>
      </c>
      <c r="F887" s="40"/>
      <c r="G887" s="40"/>
      <c r="H887" s="40"/>
      <c r="I887" s="40"/>
      <c r="J887" s="40"/>
    </row>
    <row r="888" spans="1:11" x14ac:dyDescent="0.25">
      <c r="A888" s="26"/>
      <c r="B888" s="58"/>
      <c r="C888" s="58"/>
      <c r="D888" s="38"/>
      <c r="E888" s="42" t="s">
        <v>315</v>
      </c>
      <c r="F888" s="40">
        <f>G888</f>
        <v>2500</v>
      </c>
      <c r="G888" s="40">
        <v>2500</v>
      </c>
      <c r="H888" s="40"/>
      <c r="I888" s="40"/>
      <c r="J888" s="40">
        <f>F888+I888</f>
        <v>2500</v>
      </c>
    </row>
    <row r="889" spans="1:11" ht="20.25" customHeight="1" x14ac:dyDescent="0.25">
      <c r="A889" s="26"/>
      <c r="B889" s="77"/>
      <c r="C889" s="77"/>
      <c r="D889" s="78"/>
      <c r="E889" s="48" t="s">
        <v>316</v>
      </c>
      <c r="F889" s="49">
        <f>G889+H889</f>
        <v>2500</v>
      </c>
      <c r="G889" s="49">
        <v>2500</v>
      </c>
      <c r="H889" s="49"/>
      <c r="I889" s="49"/>
      <c r="J889" s="49">
        <f>F889+I889</f>
        <v>2500</v>
      </c>
    </row>
    <row r="890" spans="1:11" s="25" customFormat="1" ht="15" customHeight="1" x14ac:dyDescent="0.25">
      <c r="A890" s="26"/>
      <c r="B890" s="14" t="s">
        <v>21</v>
      </c>
      <c r="C890" s="14"/>
      <c r="D890" s="15"/>
      <c r="E890" s="56" t="s">
        <v>181</v>
      </c>
      <c r="F890" s="29">
        <f>G890+H890</f>
        <v>13800</v>
      </c>
      <c r="G890" s="29">
        <f t="shared" ref="G890:J890" si="106">G891</f>
        <v>0</v>
      </c>
      <c r="H890" s="29">
        <f t="shared" si="106"/>
        <v>13800</v>
      </c>
      <c r="I890" s="29">
        <f t="shared" si="106"/>
        <v>0</v>
      </c>
      <c r="J890" s="29">
        <f t="shared" si="106"/>
        <v>13800</v>
      </c>
    </row>
    <row r="891" spans="1:11" s="36" customFormat="1" ht="15" customHeight="1" x14ac:dyDescent="0.25">
      <c r="A891" s="30"/>
      <c r="B891" s="32"/>
      <c r="C891" s="32" t="s">
        <v>23</v>
      </c>
      <c r="D891" s="33"/>
      <c r="E891" s="54" t="s">
        <v>24</v>
      </c>
      <c r="F891" s="35">
        <f>G891+H891</f>
        <v>13800</v>
      </c>
      <c r="G891" s="35">
        <f>G892</f>
        <v>0</v>
      </c>
      <c r="H891" s="35">
        <f>H892+H897</f>
        <v>13800</v>
      </c>
      <c r="I891" s="35">
        <f>I892+I897</f>
        <v>0</v>
      </c>
      <c r="J891" s="35">
        <f>J892+J897</f>
        <v>13800</v>
      </c>
    </row>
    <row r="892" spans="1:11" ht="15" customHeight="1" x14ac:dyDescent="0.25">
      <c r="A892" s="26"/>
      <c r="B892" s="58"/>
      <c r="C892" s="37" t="s">
        <v>23</v>
      </c>
      <c r="D892" s="38">
        <v>4210</v>
      </c>
      <c r="E892" s="42" t="s">
        <v>33</v>
      </c>
      <c r="F892" s="40">
        <f>G892+H892</f>
        <v>0</v>
      </c>
      <c r="G892" s="40">
        <f>SUM(G894:G896)</f>
        <v>0</v>
      </c>
      <c r="H892" s="40">
        <f>SUM(H894:H896)</f>
        <v>0</v>
      </c>
      <c r="I892" s="40">
        <f>SUM(I894:I896)</f>
        <v>0</v>
      </c>
      <c r="J892" s="40">
        <f>SUM(J894:J896)</f>
        <v>0</v>
      </c>
      <c r="K892" s="182"/>
    </row>
    <row r="893" spans="1:11" ht="15" customHeight="1" x14ac:dyDescent="0.25">
      <c r="A893" s="26"/>
      <c r="B893" s="58"/>
      <c r="C893" s="58"/>
      <c r="D893" s="38"/>
      <c r="E893" s="39" t="s">
        <v>19</v>
      </c>
      <c r="F893" s="40"/>
      <c r="G893" s="40"/>
      <c r="H893" s="40"/>
      <c r="I893" s="40"/>
      <c r="J893" s="40"/>
    </row>
    <row r="894" spans="1:11" ht="14.25" customHeight="1" x14ac:dyDescent="0.25">
      <c r="A894" s="26"/>
      <c r="B894" s="58"/>
      <c r="C894" s="58"/>
      <c r="D894" s="38"/>
      <c r="E894" s="42" t="s">
        <v>317</v>
      </c>
      <c r="F894" s="40">
        <f>G894+H894</f>
        <v>0</v>
      </c>
      <c r="G894" s="40"/>
      <c r="H894" s="40"/>
      <c r="I894" s="40"/>
      <c r="J894" s="40">
        <f>F894+I894</f>
        <v>0</v>
      </c>
    </row>
    <row r="895" spans="1:11" s="59" customFormat="1" ht="14.25" customHeight="1" x14ac:dyDescent="0.25">
      <c r="A895" s="55"/>
      <c r="B895" s="58"/>
      <c r="C895" s="58"/>
      <c r="D895" s="38"/>
      <c r="E895" s="42" t="s">
        <v>318</v>
      </c>
      <c r="F895" s="40">
        <f>G895+H895</f>
        <v>0</v>
      </c>
      <c r="G895" s="40"/>
      <c r="H895" s="40"/>
      <c r="I895" s="40"/>
      <c r="J895" s="40">
        <f>F895+I895</f>
        <v>0</v>
      </c>
    </row>
    <row r="896" spans="1:11" s="59" customFormat="1" ht="15.75" customHeight="1" x14ac:dyDescent="0.25">
      <c r="A896" s="55"/>
      <c r="B896" s="58"/>
      <c r="C896" s="58"/>
      <c r="D896" s="38"/>
      <c r="E896" s="42" t="s">
        <v>319</v>
      </c>
      <c r="F896" s="40">
        <f>G896+H896</f>
        <v>0</v>
      </c>
      <c r="G896" s="40"/>
      <c r="H896" s="40"/>
      <c r="I896" s="40"/>
      <c r="J896" s="40">
        <f>F896+I896</f>
        <v>0</v>
      </c>
    </row>
    <row r="897" spans="1:11" s="59" customFormat="1" ht="15.75" customHeight="1" x14ac:dyDescent="0.25">
      <c r="A897" s="55"/>
      <c r="B897" s="58"/>
      <c r="C897" s="58"/>
      <c r="D897" s="38">
        <v>6060</v>
      </c>
      <c r="E897" s="42" t="s">
        <v>55</v>
      </c>
      <c r="F897" s="35">
        <f>SUM(H897+G897)</f>
        <v>13800</v>
      </c>
      <c r="G897" s="35">
        <v>0</v>
      </c>
      <c r="H897" s="35">
        <f>H899</f>
        <v>13800</v>
      </c>
      <c r="I897" s="35">
        <f>SUM(I899)</f>
        <v>0</v>
      </c>
      <c r="J897" s="35">
        <f>SUM(I897+H897)</f>
        <v>13800</v>
      </c>
    </row>
    <row r="898" spans="1:11" s="59" customFormat="1" ht="15.75" customHeight="1" x14ac:dyDescent="0.25">
      <c r="A898" s="55"/>
      <c r="B898" s="58"/>
      <c r="C898" s="58"/>
      <c r="D898" s="38"/>
      <c r="E898" s="42" t="s">
        <v>348</v>
      </c>
      <c r="F898" s="40"/>
      <c r="G898" s="40"/>
      <c r="H898" s="40"/>
      <c r="I898" s="40"/>
      <c r="J898" s="40"/>
    </row>
    <row r="899" spans="1:11" s="59" customFormat="1" ht="15.75" customHeight="1" x14ac:dyDescent="0.25">
      <c r="A899" s="55"/>
      <c r="B899" s="58"/>
      <c r="C899" s="58"/>
      <c r="D899" s="38"/>
      <c r="E899" s="42" t="s">
        <v>347</v>
      </c>
      <c r="F899" s="40">
        <f>SUM(H899+G899)</f>
        <v>13800</v>
      </c>
      <c r="G899" s="40">
        <v>0</v>
      </c>
      <c r="H899" s="40">
        <v>13800</v>
      </c>
      <c r="I899" s="40"/>
      <c r="J899" s="40">
        <f>SUM(I899+H899)</f>
        <v>13800</v>
      </c>
    </row>
    <row r="900" spans="1:11" s="6" customFormat="1" ht="16.5" customHeight="1" x14ac:dyDescent="0.25">
      <c r="A900" s="26"/>
      <c r="B900" s="14" t="s">
        <v>26</v>
      </c>
      <c r="C900" s="14"/>
      <c r="D900" s="15"/>
      <c r="E900" s="28" t="s">
        <v>27</v>
      </c>
      <c r="F900" s="29">
        <f>G900+H900</f>
        <v>19000</v>
      </c>
      <c r="G900" s="29">
        <f t="shared" ref="G900:J901" si="107">G901</f>
        <v>19000</v>
      </c>
      <c r="H900" s="29">
        <f t="shared" si="107"/>
        <v>0</v>
      </c>
      <c r="I900" s="29">
        <f t="shared" si="107"/>
        <v>0</v>
      </c>
      <c r="J900" s="29">
        <f t="shared" si="107"/>
        <v>19000</v>
      </c>
    </row>
    <row r="901" spans="1:11" s="57" customFormat="1" ht="16.5" customHeight="1" x14ac:dyDescent="0.25">
      <c r="A901" s="68"/>
      <c r="B901" s="32"/>
      <c r="C901" s="32" t="s">
        <v>28</v>
      </c>
      <c r="D901" s="33"/>
      <c r="E901" s="34" t="s">
        <v>24</v>
      </c>
      <c r="F901" s="35">
        <f>G901+H901</f>
        <v>19000</v>
      </c>
      <c r="G901" s="35">
        <f t="shared" si="107"/>
        <v>19000</v>
      </c>
      <c r="H901" s="35">
        <f t="shared" si="107"/>
        <v>0</v>
      </c>
      <c r="I901" s="35">
        <f t="shared" si="107"/>
        <v>0</v>
      </c>
      <c r="J901" s="35">
        <f t="shared" si="107"/>
        <v>19000</v>
      </c>
    </row>
    <row r="902" spans="1:11" s="59" customFormat="1" ht="16.5" customHeight="1" x14ac:dyDescent="0.25">
      <c r="A902" s="55"/>
      <c r="B902" s="58"/>
      <c r="C902" s="50" t="s">
        <v>28</v>
      </c>
      <c r="D902" s="38">
        <v>4300</v>
      </c>
      <c r="E902" s="39" t="s">
        <v>62</v>
      </c>
      <c r="F902" s="40">
        <f>F904+F905</f>
        <v>19000</v>
      </c>
      <c r="G902" s="40">
        <f>G904+G905</f>
        <v>19000</v>
      </c>
      <c r="H902" s="40">
        <f>H904+H905</f>
        <v>0</v>
      </c>
      <c r="I902" s="40">
        <f>I904+I905</f>
        <v>0</v>
      </c>
      <c r="J902" s="40">
        <f>J904+J905</f>
        <v>19000</v>
      </c>
      <c r="K902" s="182"/>
    </row>
    <row r="903" spans="1:11" s="59" customFormat="1" ht="15.75" customHeight="1" x14ac:dyDescent="0.25">
      <c r="A903" s="55"/>
      <c r="B903" s="58"/>
      <c r="C903" s="58"/>
      <c r="D903" s="38"/>
      <c r="E903" s="39" t="s">
        <v>19</v>
      </c>
      <c r="F903" s="40"/>
      <c r="G903" s="40"/>
      <c r="H903" s="40"/>
      <c r="I903" s="40"/>
      <c r="J903" s="40"/>
    </row>
    <row r="904" spans="1:11" s="59" customFormat="1" ht="31.5" customHeight="1" x14ac:dyDescent="0.25">
      <c r="A904" s="55"/>
      <c r="B904" s="58"/>
      <c r="C904" s="58"/>
      <c r="D904" s="38"/>
      <c r="E904" s="42" t="s">
        <v>320</v>
      </c>
      <c r="F904" s="40">
        <f>G904+H904</f>
        <v>10000</v>
      </c>
      <c r="G904" s="40">
        <v>10000</v>
      </c>
      <c r="H904" s="40"/>
      <c r="I904" s="40"/>
      <c r="J904" s="40">
        <f>F904+I904</f>
        <v>10000</v>
      </c>
    </row>
    <row r="905" spans="1:11" s="59" customFormat="1" ht="36.75" customHeight="1" x14ac:dyDescent="0.25">
      <c r="A905" s="55"/>
      <c r="B905" s="77"/>
      <c r="C905" s="77"/>
      <c r="D905" s="78"/>
      <c r="E905" s="48" t="s">
        <v>321</v>
      </c>
      <c r="F905" s="49">
        <f>G905+H905</f>
        <v>9000</v>
      </c>
      <c r="G905" s="49">
        <v>9000</v>
      </c>
      <c r="H905" s="49"/>
      <c r="I905" s="49"/>
      <c r="J905" s="49">
        <f>F905+I905</f>
        <v>9000</v>
      </c>
    </row>
    <row r="906" spans="1:11" s="25" customFormat="1" ht="28.9" customHeight="1" x14ac:dyDescent="0.25">
      <c r="A906" s="26"/>
      <c r="B906" s="14" t="s">
        <v>35</v>
      </c>
      <c r="C906" s="14"/>
      <c r="D906" s="15"/>
      <c r="E906" s="28" t="s">
        <v>36</v>
      </c>
      <c r="F906" s="29">
        <f>G906+H906</f>
        <v>2000</v>
      </c>
      <c r="G906" s="29">
        <f t="shared" ref="G906:J907" si="108">G907</f>
        <v>2000</v>
      </c>
      <c r="H906" s="29">
        <f t="shared" si="108"/>
        <v>0</v>
      </c>
      <c r="I906" s="29">
        <f t="shared" si="108"/>
        <v>0</v>
      </c>
      <c r="J906" s="29">
        <f t="shared" si="108"/>
        <v>2000</v>
      </c>
    </row>
    <row r="907" spans="1:11" s="36" customFormat="1" x14ac:dyDescent="0.25">
      <c r="A907" s="68"/>
      <c r="B907" s="129"/>
      <c r="C907" s="129" t="s">
        <v>37</v>
      </c>
      <c r="D907" s="130"/>
      <c r="E907" s="54" t="s">
        <v>24</v>
      </c>
      <c r="F907" s="35">
        <f>F908</f>
        <v>2000</v>
      </c>
      <c r="G907" s="35">
        <f t="shared" si="108"/>
        <v>2000</v>
      </c>
      <c r="H907" s="35">
        <f t="shared" si="108"/>
        <v>0</v>
      </c>
      <c r="I907" s="35">
        <f t="shared" si="108"/>
        <v>0</v>
      </c>
      <c r="J907" s="35">
        <f t="shared" si="108"/>
        <v>2000</v>
      </c>
    </row>
    <row r="908" spans="1:11" x14ac:dyDescent="0.25">
      <c r="A908" s="55"/>
      <c r="B908" s="131"/>
      <c r="C908" s="142" t="s">
        <v>37</v>
      </c>
      <c r="D908" s="133">
        <v>4300</v>
      </c>
      <c r="E908" s="39" t="s">
        <v>62</v>
      </c>
      <c r="F908" s="40">
        <f>F910</f>
        <v>2000</v>
      </c>
      <c r="G908" s="40">
        <f>G910</f>
        <v>2000</v>
      </c>
      <c r="H908" s="40">
        <f>H910</f>
        <v>0</v>
      </c>
      <c r="I908" s="40">
        <f>I910</f>
        <v>0</v>
      </c>
      <c r="J908" s="40">
        <f>J910</f>
        <v>2000</v>
      </c>
      <c r="K908" s="182"/>
    </row>
    <row r="909" spans="1:11" x14ac:dyDescent="0.25">
      <c r="A909" s="26"/>
      <c r="B909" s="159"/>
      <c r="C909" s="159"/>
      <c r="D909" s="133"/>
      <c r="E909" s="39" t="s">
        <v>19</v>
      </c>
      <c r="F909" s="40"/>
      <c r="G909" s="40"/>
      <c r="H909" s="40"/>
      <c r="I909" s="40"/>
      <c r="J909" s="40"/>
    </row>
    <row r="910" spans="1:11" ht="30" x14ac:dyDescent="0.25">
      <c r="A910" s="26"/>
      <c r="B910" s="159"/>
      <c r="C910" s="159"/>
      <c r="D910" s="133"/>
      <c r="E910" s="39" t="s">
        <v>246</v>
      </c>
      <c r="F910" s="40">
        <f>G910+H910</f>
        <v>2000</v>
      </c>
      <c r="G910" s="40">
        <v>2000</v>
      </c>
      <c r="H910" s="40"/>
      <c r="I910" s="40"/>
      <c r="J910" s="40">
        <f>F910+I910</f>
        <v>2000</v>
      </c>
    </row>
    <row r="911" spans="1:11" x14ac:dyDescent="0.25">
      <c r="A911" s="26"/>
      <c r="B911" s="14">
        <v>921</v>
      </c>
      <c r="C911" s="14"/>
      <c r="D911" s="15"/>
      <c r="E911" s="28" t="s">
        <v>41</v>
      </c>
      <c r="F911" s="29">
        <f>G911+H911</f>
        <v>18441</v>
      </c>
      <c r="G911" s="29">
        <f>G912</f>
        <v>18441</v>
      </c>
      <c r="H911" s="29">
        <f>H912</f>
        <v>0</v>
      </c>
      <c r="I911" s="29">
        <f>I912</f>
        <v>0</v>
      </c>
      <c r="J911" s="29">
        <f>J912</f>
        <v>18441</v>
      </c>
    </row>
    <row r="912" spans="1:11" x14ac:dyDescent="0.25">
      <c r="A912" s="26"/>
      <c r="B912" s="109"/>
      <c r="C912" s="32">
        <v>92195</v>
      </c>
      <c r="D912" s="33"/>
      <c r="E912" s="54" t="s">
        <v>24</v>
      </c>
      <c r="F912" s="35">
        <f>G912+H912</f>
        <v>18441</v>
      </c>
      <c r="G912" s="35">
        <f>G916+G913</f>
        <v>18441</v>
      </c>
      <c r="H912" s="35">
        <f>H916+H913</f>
        <v>0</v>
      </c>
      <c r="I912" s="35">
        <f>I916+I913</f>
        <v>0</v>
      </c>
      <c r="J912" s="35">
        <f>J916+J913</f>
        <v>18441</v>
      </c>
    </row>
    <row r="913" spans="1:11" x14ac:dyDescent="0.25">
      <c r="A913" s="26"/>
      <c r="B913" s="110"/>
      <c r="C913" s="50" t="s">
        <v>42</v>
      </c>
      <c r="D913" s="38">
        <v>4210</v>
      </c>
      <c r="E913" s="42" t="s">
        <v>33</v>
      </c>
      <c r="F913" s="40">
        <f>G913+H913</f>
        <v>2000</v>
      </c>
      <c r="G913" s="40">
        <f>G915</f>
        <v>2000</v>
      </c>
      <c r="H913" s="40">
        <f>H915</f>
        <v>0</v>
      </c>
      <c r="I913" s="40">
        <f>I915</f>
        <v>0</v>
      </c>
      <c r="J913" s="40">
        <f>J915</f>
        <v>2000</v>
      </c>
      <c r="K913" s="182"/>
    </row>
    <row r="914" spans="1:11" x14ac:dyDescent="0.25">
      <c r="A914" s="26"/>
      <c r="B914" s="110"/>
      <c r="C914" s="58"/>
      <c r="D914" s="38"/>
      <c r="E914" s="39" t="s">
        <v>19</v>
      </c>
      <c r="F914" s="40"/>
      <c r="G914" s="40"/>
      <c r="H914" s="40"/>
      <c r="I914" s="40"/>
      <c r="J914" s="40"/>
    </row>
    <row r="915" spans="1:11" x14ac:dyDescent="0.25">
      <c r="A915" s="26"/>
      <c r="B915" s="110"/>
      <c r="C915" s="58"/>
      <c r="D915" s="38"/>
      <c r="E915" s="42" t="s">
        <v>322</v>
      </c>
      <c r="F915" s="40">
        <f>G915+H915</f>
        <v>2000</v>
      </c>
      <c r="G915" s="40">
        <v>2000</v>
      </c>
      <c r="H915" s="40"/>
      <c r="I915" s="40"/>
      <c r="J915" s="40">
        <f>F915+I915</f>
        <v>2000</v>
      </c>
    </row>
    <row r="916" spans="1:11" x14ac:dyDescent="0.25">
      <c r="A916" s="55"/>
      <c r="B916" s="110"/>
      <c r="C916" s="50" t="s">
        <v>42</v>
      </c>
      <c r="D916" s="38">
        <v>4300</v>
      </c>
      <c r="E916" s="39" t="s">
        <v>62</v>
      </c>
      <c r="F916" s="40">
        <f>G916+H916</f>
        <v>16441</v>
      </c>
      <c r="G916" s="40">
        <f>G919+G918</f>
        <v>16441</v>
      </c>
      <c r="H916" s="40">
        <f>H919+H918</f>
        <v>0</v>
      </c>
      <c r="I916" s="40">
        <f>I919+I918</f>
        <v>0</v>
      </c>
      <c r="J916" s="40">
        <f>J919+J918</f>
        <v>16441</v>
      </c>
      <c r="K916" s="182"/>
    </row>
    <row r="917" spans="1:11" x14ac:dyDescent="0.25">
      <c r="A917" s="26"/>
      <c r="B917" s="110"/>
      <c r="C917" s="58"/>
      <c r="D917" s="38"/>
      <c r="E917" s="39" t="s">
        <v>19</v>
      </c>
      <c r="F917" s="40"/>
      <c r="G917" s="40"/>
      <c r="H917" s="40"/>
      <c r="I917" s="40"/>
      <c r="J917" s="40"/>
    </row>
    <row r="918" spans="1:11" x14ac:dyDescent="0.25">
      <c r="A918" s="26"/>
      <c r="B918" s="110"/>
      <c r="C918" s="58"/>
      <c r="D918" s="38"/>
      <c r="E918" s="42" t="s">
        <v>323</v>
      </c>
      <c r="F918" s="40">
        <f t="shared" ref="F918:F923" si="109">G918+H918</f>
        <v>2000</v>
      </c>
      <c r="G918" s="40">
        <v>2000</v>
      </c>
      <c r="H918" s="40"/>
      <c r="I918" s="40"/>
      <c r="J918" s="40">
        <f>F918+I918</f>
        <v>2000</v>
      </c>
    </row>
    <row r="919" spans="1:11" x14ac:dyDescent="0.25">
      <c r="A919" s="26"/>
      <c r="B919" s="110"/>
      <c r="C919" s="58"/>
      <c r="D919" s="38"/>
      <c r="E919" s="42" t="s">
        <v>324</v>
      </c>
      <c r="F919" s="40">
        <f t="shared" si="109"/>
        <v>14441</v>
      </c>
      <c r="G919" s="40">
        <v>14441</v>
      </c>
      <c r="H919" s="40"/>
      <c r="I919" s="40"/>
      <c r="J919" s="40">
        <f>F919+I919</f>
        <v>14441</v>
      </c>
    </row>
    <row r="920" spans="1:11" x14ac:dyDescent="0.25">
      <c r="A920" s="23">
        <v>21</v>
      </c>
      <c r="B920" s="186" t="s">
        <v>325</v>
      </c>
      <c r="C920" s="186"/>
      <c r="D920" s="186"/>
      <c r="E920" s="186"/>
      <c r="F920" s="66">
        <f t="shared" si="109"/>
        <v>45194</v>
      </c>
      <c r="G920" s="66">
        <f>G929+G960+G971+G935+G921+G945</f>
        <v>45194</v>
      </c>
      <c r="H920" s="66">
        <f>H929+H960+H971+H935+H921+H945</f>
        <v>0</v>
      </c>
      <c r="I920" s="66">
        <f>I929+I960+I971+I935+I921+I945</f>
        <v>0</v>
      </c>
      <c r="J920" s="66">
        <f>J929+J960+J971+J935+J921+J945</f>
        <v>45194</v>
      </c>
    </row>
    <row r="921" spans="1:11" x14ac:dyDescent="0.25">
      <c r="A921" s="26"/>
      <c r="B921" s="13">
        <v>750</v>
      </c>
      <c r="C921" s="13"/>
      <c r="D921" s="13"/>
      <c r="E921" s="67" t="s">
        <v>92</v>
      </c>
      <c r="F921" s="29">
        <f t="shared" si="109"/>
        <v>2000</v>
      </c>
      <c r="G921" s="29">
        <f>G922</f>
        <v>2000</v>
      </c>
      <c r="H921" s="29">
        <f>H922</f>
        <v>0</v>
      </c>
      <c r="I921" s="29">
        <f>I922</f>
        <v>0</v>
      </c>
      <c r="J921" s="29">
        <f>J922</f>
        <v>2000</v>
      </c>
    </row>
    <row r="922" spans="1:11" s="36" customFormat="1" x14ac:dyDescent="0.25">
      <c r="A922" s="68"/>
      <c r="B922" s="68"/>
      <c r="C922" s="68">
        <v>75075</v>
      </c>
      <c r="D922" s="68"/>
      <c r="E922" s="69" t="s">
        <v>94</v>
      </c>
      <c r="F922" s="35">
        <f t="shared" si="109"/>
        <v>2000</v>
      </c>
      <c r="G922" s="35">
        <f>G923+G926</f>
        <v>2000</v>
      </c>
      <c r="H922" s="35">
        <f>H923+H926</f>
        <v>0</v>
      </c>
      <c r="I922" s="35">
        <f>I923+I926</f>
        <v>0</v>
      </c>
      <c r="J922" s="35">
        <f>J923+J926</f>
        <v>2000</v>
      </c>
    </row>
    <row r="923" spans="1:11" x14ac:dyDescent="0.25">
      <c r="A923" s="55"/>
      <c r="B923" s="55"/>
      <c r="C923" s="70">
        <v>75075</v>
      </c>
      <c r="D923" s="55">
        <v>4210</v>
      </c>
      <c r="E923" s="42" t="s">
        <v>33</v>
      </c>
      <c r="F923" s="40">
        <f t="shared" si="109"/>
        <v>0</v>
      </c>
      <c r="G923" s="40">
        <f>G925</f>
        <v>0</v>
      </c>
      <c r="H923" s="40">
        <f>H925</f>
        <v>0</v>
      </c>
      <c r="I923" s="40">
        <f>I925</f>
        <v>0</v>
      </c>
      <c r="J923" s="40">
        <f>J925</f>
        <v>0</v>
      </c>
      <c r="K923" s="182"/>
    </row>
    <row r="924" spans="1:11" x14ac:dyDescent="0.25">
      <c r="A924" s="26"/>
      <c r="B924" s="26"/>
      <c r="C924" s="26"/>
      <c r="D924" s="26"/>
      <c r="E924" s="39" t="s">
        <v>19</v>
      </c>
      <c r="F924" s="40"/>
      <c r="G924" s="40"/>
      <c r="H924" s="40"/>
      <c r="I924" s="40"/>
      <c r="J924" s="40"/>
    </row>
    <row r="925" spans="1:11" x14ac:dyDescent="0.25">
      <c r="A925" s="26"/>
      <c r="B925" s="26"/>
      <c r="C925" s="26"/>
      <c r="D925" s="26"/>
      <c r="E925" s="73" t="s">
        <v>326</v>
      </c>
      <c r="F925" s="40">
        <f>G925</f>
        <v>0</v>
      </c>
      <c r="G925" s="40">
        <v>0</v>
      </c>
      <c r="H925" s="40"/>
      <c r="I925" s="40"/>
      <c r="J925" s="40">
        <f>F925+I925</f>
        <v>0</v>
      </c>
    </row>
    <row r="926" spans="1:11" x14ac:dyDescent="0.25">
      <c r="A926" s="55"/>
      <c r="B926" s="55"/>
      <c r="C926" s="70">
        <v>75075</v>
      </c>
      <c r="D926" s="55">
        <v>4300</v>
      </c>
      <c r="E926" s="39" t="s">
        <v>62</v>
      </c>
      <c r="F926" s="40">
        <f>G926+H926</f>
        <v>2000</v>
      </c>
      <c r="G926" s="40">
        <f>G928</f>
        <v>2000</v>
      </c>
      <c r="H926" s="40">
        <f>H928</f>
        <v>0</v>
      </c>
      <c r="I926" s="40">
        <f>I928</f>
        <v>0</v>
      </c>
      <c r="J926" s="40">
        <f>J928</f>
        <v>2000</v>
      </c>
      <c r="K926" s="182"/>
    </row>
    <row r="927" spans="1:11" x14ac:dyDescent="0.25">
      <c r="A927" s="26"/>
      <c r="B927" s="26"/>
      <c r="C927" s="26"/>
      <c r="D927" s="26"/>
      <c r="E927" s="39" t="s">
        <v>19</v>
      </c>
      <c r="F927" s="40"/>
      <c r="G927" s="40"/>
      <c r="H927" s="40"/>
      <c r="I927" s="40"/>
      <c r="J927" s="40"/>
    </row>
    <row r="928" spans="1:11" x14ac:dyDescent="0.25">
      <c r="A928" s="26"/>
      <c r="B928" s="26"/>
      <c r="C928" s="26"/>
      <c r="D928" s="26"/>
      <c r="E928" s="73" t="s">
        <v>327</v>
      </c>
      <c r="F928" s="40">
        <f>G928</f>
        <v>2000</v>
      </c>
      <c r="G928" s="40">
        <v>2000</v>
      </c>
      <c r="H928" s="40"/>
      <c r="I928" s="40"/>
      <c r="J928" s="49">
        <f>F928+I928</f>
        <v>2000</v>
      </c>
    </row>
    <row r="929" spans="1:11" x14ac:dyDescent="0.25">
      <c r="A929" s="26"/>
      <c r="B929" s="27">
        <v>754</v>
      </c>
      <c r="C929" s="14"/>
      <c r="D929" s="15"/>
      <c r="E929" s="28" t="s">
        <v>15</v>
      </c>
      <c r="F929" s="29">
        <f>G929+H929</f>
        <v>6000</v>
      </c>
      <c r="G929" s="29">
        <f t="shared" ref="G929:J930" si="110">G930</f>
        <v>6000</v>
      </c>
      <c r="H929" s="29">
        <f t="shared" si="110"/>
        <v>0</v>
      </c>
      <c r="I929" s="29">
        <f t="shared" si="110"/>
        <v>0</v>
      </c>
      <c r="J929" s="29">
        <f t="shared" si="110"/>
        <v>6000</v>
      </c>
    </row>
    <row r="930" spans="1:11" x14ac:dyDescent="0.25">
      <c r="A930" s="68"/>
      <c r="B930" s="32"/>
      <c r="C930" s="32" t="s">
        <v>16</v>
      </c>
      <c r="D930" s="33"/>
      <c r="E930" s="34" t="s">
        <v>17</v>
      </c>
      <c r="F930" s="35">
        <f>G930+H930</f>
        <v>6000</v>
      </c>
      <c r="G930" s="35">
        <f t="shared" si="110"/>
        <v>6000</v>
      </c>
      <c r="H930" s="35">
        <f t="shared" si="110"/>
        <v>0</v>
      </c>
      <c r="I930" s="35">
        <f t="shared" si="110"/>
        <v>0</v>
      </c>
      <c r="J930" s="35">
        <f t="shared" si="110"/>
        <v>6000</v>
      </c>
    </row>
    <row r="931" spans="1:11" x14ac:dyDescent="0.25">
      <c r="A931" s="26"/>
      <c r="B931" s="58"/>
      <c r="C931" s="37" t="s">
        <v>16</v>
      </c>
      <c r="D931" s="38">
        <v>4210</v>
      </c>
      <c r="E931" s="42" t="s">
        <v>33</v>
      </c>
      <c r="F931" s="40">
        <f>G931+H931</f>
        <v>6000</v>
      </c>
      <c r="G931" s="40">
        <f>SUM(G933:G934)</f>
        <v>6000</v>
      </c>
      <c r="H931" s="40">
        <f>SUM(H933:H934)</f>
        <v>0</v>
      </c>
      <c r="I931" s="40">
        <f>SUM(I933:I934)</f>
        <v>0</v>
      </c>
      <c r="J931" s="40">
        <f>SUM(J933:J934)</f>
        <v>6000</v>
      </c>
      <c r="K931" s="182"/>
    </row>
    <row r="932" spans="1:11" x14ac:dyDescent="0.25">
      <c r="A932" s="26"/>
      <c r="B932" s="58"/>
      <c r="C932" s="58"/>
      <c r="D932" s="38"/>
      <c r="E932" s="39" t="s">
        <v>19</v>
      </c>
      <c r="F932" s="40"/>
      <c r="G932" s="40"/>
      <c r="H932" s="40"/>
      <c r="I932" s="40"/>
      <c r="J932" s="40"/>
    </row>
    <row r="933" spans="1:11" ht="30" x14ac:dyDescent="0.25">
      <c r="A933" s="26"/>
      <c r="B933" s="58"/>
      <c r="C933" s="58"/>
      <c r="D933" s="38"/>
      <c r="E933" s="42" t="s">
        <v>328</v>
      </c>
      <c r="F933" s="40">
        <f>G933+H933</f>
        <v>3000</v>
      </c>
      <c r="G933" s="40">
        <v>3000</v>
      </c>
      <c r="H933" s="40"/>
      <c r="I933" s="40"/>
      <c r="J933" s="40">
        <f>F933+I933</f>
        <v>3000</v>
      </c>
    </row>
    <row r="934" spans="1:11" x14ac:dyDescent="0.25">
      <c r="A934" s="26"/>
      <c r="B934" s="58"/>
      <c r="C934" s="58"/>
      <c r="D934" s="38"/>
      <c r="E934" s="42" t="s">
        <v>329</v>
      </c>
      <c r="F934" s="40">
        <f>G934</f>
        <v>3000</v>
      </c>
      <c r="G934" s="40">
        <v>3000</v>
      </c>
      <c r="H934" s="40"/>
      <c r="I934" s="40"/>
      <c r="J934" s="40">
        <f>F934+I934</f>
        <v>3000</v>
      </c>
    </row>
    <row r="935" spans="1:11" s="25" customFormat="1" x14ac:dyDescent="0.25">
      <c r="A935" s="26"/>
      <c r="B935" s="14" t="s">
        <v>21</v>
      </c>
      <c r="C935" s="14"/>
      <c r="D935" s="15"/>
      <c r="E935" s="56" t="s">
        <v>181</v>
      </c>
      <c r="F935" s="29">
        <f>G935+H935</f>
        <v>12000</v>
      </c>
      <c r="G935" s="29">
        <f>G936</f>
        <v>12000</v>
      </c>
      <c r="H935" s="29">
        <f>H936</f>
        <v>0</v>
      </c>
      <c r="I935" s="29">
        <f>I936</f>
        <v>0</v>
      </c>
      <c r="J935" s="29">
        <f>J936</f>
        <v>12000</v>
      </c>
    </row>
    <row r="936" spans="1:11" s="36" customFormat="1" x14ac:dyDescent="0.25">
      <c r="A936" s="30"/>
      <c r="B936" s="32"/>
      <c r="C936" s="32" t="s">
        <v>23</v>
      </c>
      <c r="D936" s="33"/>
      <c r="E936" s="54" t="s">
        <v>24</v>
      </c>
      <c r="F936" s="35">
        <f>H936+G936</f>
        <v>12000</v>
      </c>
      <c r="G936" s="35">
        <f>G937+G942</f>
        <v>12000</v>
      </c>
      <c r="H936" s="35">
        <f>H937+H942</f>
        <v>0</v>
      </c>
      <c r="I936" s="35">
        <f>I937+I942</f>
        <v>0</v>
      </c>
      <c r="J936" s="35">
        <f>J937+J942</f>
        <v>12000</v>
      </c>
    </row>
    <row r="937" spans="1:11" x14ac:dyDescent="0.25">
      <c r="A937" s="26"/>
      <c r="B937" s="58"/>
      <c r="C937" s="37" t="s">
        <v>23</v>
      </c>
      <c r="D937" s="38">
        <v>4210</v>
      </c>
      <c r="E937" s="42" t="s">
        <v>33</v>
      </c>
      <c r="F937" s="40">
        <f>G937+H937</f>
        <v>8000</v>
      </c>
      <c r="G937" s="40">
        <f>SUM(G939:G941)</f>
        <v>8000</v>
      </c>
      <c r="H937" s="40">
        <f>H940</f>
        <v>0</v>
      </c>
      <c r="I937" s="40">
        <f>SUM(I939:I941)</f>
        <v>0</v>
      </c>
      <c r="J937" s="40">
        <f>SUM(J939:J941)</f>
        <v>8000</v>
      </c>
      <c r="K937" s="182"/>
    </row>
    <row r="938" spans="1:11" x14ac:dyDescent="0.25">
      <c r="A938" s="26"/>
      <c r="B938" s="58"/>
      <c r="C938" s="58"/>
      <c r="D938" s="38"/>
      <c r="E938" s="39" t="s">
        <v>19</v>
      </c>
      <c r="F938" s="40"/>
      <c r="G938" s="40"/>
      <c r="H938" s="40"/>
      <c r="I938" s="40"/>
      <c r="J938" s="40"/>
    </row>
    <row r="939" spans="1:11" x14ac:dyDescent="0.25">
      <c r="A939" s="26"/>
      <c r="B939" s="58"/>
      <c r="C939" s="58"/>
      <c r="D939" s="38"/>
      <c r="E939" s="42" t="s">
        <v>330</v>
      </c>
      <c r="F939" s="40">
        <f>G939+H939</f>
        <v>2000</v>
      </c>
      <c r="G939" s="40">
        <v>2000</v>
      </c>
      <c r="H939" s="40"/>
      <c r="I939" s="40"/>
      <c r="J939" s="40">
        <f>F939+I939</f>
        <v>2000</v>
      </c>
    </row>
    <row r="940" spans="1:11" x14ac:dyDescent="0.25">
      <c r="A940" s="26"/>
      <c r="B940" s="58"/>
      <c r="C940" s="58"/>
      <c r="D940" s="38"/>
      <c r="E940" s="42" t="s">
        <v>331</v>
      </c>
      <c r="F940" s="40">
        <f>G940+H940</f>
        <v>3000</v>
      </c>
      <c r="G940" s="40">
        <v>3000</v>
      </c>
      <c r="H940" s="40"/>
      <c r="I940" s="40"/>
      <c r="J940" s="40">
        <f>F940+I940</f>
        <v>3000</v>
      </c>
    </row>
    <row r="941" spans="1:11" x14ac:dyDescent="0.25">
      <c r="A941" s="26"/>
      <c r="B941" s="58"/>
      <c r="C941" s="58"/>
      <c r="D941" s="38"/>
      <c r="E941" s="42" t="s">
        <v>332</v>
      </c>
      <c r="F941" s="40">
        <f>G941+H941</f>
        <v>3000</v>
      </c>
      <c r="G941" s="40">
        <v>3000</v>
      </c>
      <c r="H941" s="40"/>
      <c r="I941" s="40"/>
      <c r="J941" s="40">
        <f>F941+I941</f>
        <v>3000</v>
      </c>
    </row>
    <row r="942" spans="1:11" x14ac:dyDescent="0.25">
      <c r="A942" s="55"/>
      <c r="B942" s="58"/>
      <c r="C942" s="37" t="s">
        <v>23</v>
      </c>
      <c r="D942" s="38">
        <v>4300</v>
      </c>
      <c r="E942" s="39" t="s">
        <v>62</v>
      </c>
      <c r="F942" s="40">
        <f>G942+H942</f>
        <v>4000</v>
      </c>
      <c r="G942" s="40">
        <f>G944</f>
        <v>4000</v>
      </c>
      <c r="H942" s="40">
        <f>H944</f>
        <v>0</v>
      </c>
      <c r="I942" s="40">
        <f>I944</f>
        <v>0</v>
      </c>
      <c r="J942" s="40">
        <f>J944</f>
        <v>4000</v>
      </c>
      <c r="K942" s="182"/>
    </row>
    <row r="943" spans="1:11" x14ac:dyDescent="0.25">
      <c r="A943" s="26"/>
      <c r="B943" s="58"/>
      <c r="C943" s="58"/>
      <c r="D943" s="38"/>
      <c r="E943" s="39" t="s">
        <v>19</v>
      </c>
      <c r="F943" s="40"/>
      <c r="G943" s="40"/>
      <c r="H943" s="40"/>
      <c r="I943" s="40"/>
      <c r="J943" s="40"/>
    </row>
    <row r="944" spans="1:11" ht="30" x14ac:dyDescent="0.25">
      <c r="A944" s="26"/>
      <c r="B944" s="77"/>
      <c r="C944" s="77"/>
      <c r="D944" s="78"/>
      <c r="E944" s="48" t="s">
        <v>333</v>
      </c>
      <c r="F944" s="49">
        <f>G944+H944</f>
        <v>4000</v>
      </c>
      <c r="G944" s="49">
        <v>4000</v>
      </c>
      <c r="H944" s="49"/>
      <c r="I944" s="49"/>
      <c r="J944" s="49">
        <f>F944+I944</f>
        <v>4000</v>
      </c>
    </row>
    <row r="945" spans="1:11" s="25" customFormat="1" x14ac:dyDescent="0.25">
      <c r="A945" s="26"/>
      <c r="B945" s="14" t="s">
        <v>35</v>
      </c>
      <c r="C945" s="14"/>
      <c r="D945" s="15"/>
      <c r="E945" s="28" t="s">
        <v>36</v>
      </c>
      <c r="F945" s="29">
        <f>SUM(G945:H945)</f>
        <v>6194</v>
      </c>
      <c r="G945" s="29">
        <f>G953+G946</f>
        <v>6194</v>
      </c>
      <c r="H945" s="29">
        <f>H953+H946</f>
        <v>0</v>
      </c>
      <c r="I945" s="29">
        <f>I953+I946</f>
        <v>0</v>
      </c>
      <c r="J945" s="29">
        <f>J953+J946</f>
        <v>6194</v>
      </c>
    </row>
    <row r="946" spans="1:11" s="36" customFormat="1" x14ac:dyDescent="0.25">
      <c r="A946" s="30"/>
      <c r="B946" s="94"/>
      <c r="C946" s="32" t="s">
        <v>78</v>
      </c>
      <c r="D946" s="33"/>
      <c r="E946" s="34" t="s">
        <v>79</v>
      </c>
      <c r="F946" s="35">
        <f>G946+H946</f>
        <v>5194</v>
      </c>
      <c r="G946" s="35">
        <f t="shared" ref="G946:H946" si="111">G950+G947</f>
        <v>5194</v>
      </c>
      <c r="H946" s="35">
        <f t="shared" si="111"/>
        <v>0</v>
      </c>
      <c r="I946" s="35">
        <f>I950+I947</f>
        <v>0</v>
      </c>
      <c r="J946" s="35">
        <f>F946+I946</f>
        <v>5194</v>
      </c>
    </row>
    <row r="947" spans="1:11" s="36" customFormat="1" x14ac:dyDescent="0.25">
      <c r="A947" s="30"/>
      <c r="B947" s="94"/>
      <c r="C947" s="32"/>
      <c r="D947" s="38">
        <v>4210</v>
      </c>
      <c r="E947" s="39" t="s">
        <v>33</v>
      </c>
      <c r="F947" s="40">
        <f>F949</f>
        <v>5194</v>
      </c>
      <c r="G947" s="40">
        <f>G949</f>
        <v>5194</v>
      </c>
      <c r="H947" s="40">
        <f>H949</f>
        <v>0</v>
      </c>
      <c r="I947" s="40">
        <f>I949</f>
        <v>0</v>
      </c>
      <c r="J947" s="40">
        <f>F947+I947</f>
        <v>5194</v>
      </c>
      <c r="K947" s="182"/>
    </row>
    <row r="948" spans="1:11" s="36" customFormat="1" x14ac:dyDescent="0.25">
      <c r="A948" s="30"/>
      <c r="B948" s="94"/>
      <c r="C948" s="32"/>
      <c r="D948" s="38"/>
      <c r="E948" s="39" t="s">
        <v>19</v>
      </c>
      <c r="F948" s="40"/>
      <c r="G948" s="40"/>
      <c r="H948" s="40"/>
      <c r="I948" s="40"/>
      <c r="J948" s="40"/>
    </row>
    <row r="949" spans="1:11" s="36" customFormat="1" x14ac:dyDescent="0.25">
      <c r="A949" s="30"/>
      <c r="B949" s="94"/>
      <c r="C949" s="32"/>
      <c r="D949" s="38"/>
      <c r="E949" s="39" t="s">
        <v>350</v>
      </c>
      <c r="F949" s="40">
        <f>G949</f>
        <v>5194</v>
      </c>
      <c r="G949" s="40">
        <v>5194</v>
      </c>
      <c r="H949" s="40"/>
      <c r="I949" s="40"/>
      <c r="J949" s="40">
        <f>F949+I949</f>
        <v>5194</v>
      </c>
    </row>
    <row r="950" spans="1:11" x14ac:dyDescent="0.25">
      <c r="A950" s="55"/>
      <c r="B950" s="58"/>
      <c r="C950" s="50" t="s">
        <v>78</v>
      </c>
      <c r="D950" s="38">
        <v>6050</v>
      </c>
      <c r="E950" s="42" t="s">
        <v>65</v>
      </c>
      <c r="F950" s="40">
        <f>G950+H950</f>
        <v>0</v>
      </c>
      <c r="G950" s="40">
        <f>G952</f>
        <v>0</v>
      </c>
      <c r="H950" s="40">
        <v>0</v>
      </c>
      <c r="I950" s="40">
        <v>0</v>
      </c>
      <c r="J950" s="40">
        <f>J952</f>
        <v>0</v>
      </c>
    </row>
    <row r="951" spans="1:11" x14ac:dyDescent="0.25">
      <c r="A951" s="26"/>
      <c r="B951" s="83"/>
      <c r="C951" s="58"/>
      <c r="D951" s="38"/>
      <c r="E951" s="39" t="s">
        <v>19</v>
      </c>
      <c r="F951" s="40"/>
      <c r="G951" s="40"/>
      <c r="H951" s="40"/>
      <c r="I951" s="40"/>
      <c r="J951" s="40"/>
    </row>
    <row r="952" spans="1:11" x14ac:dyDescent="0.25">
      <c r="A952" s="26"/>
      <c r="B952" s="83"/>
      <c r="C952" s="58"/>
      <c r="D952" s="38"/>
      <c r="E952" s="42" t="s">
        <v>334</v>
      </c>
      <c r="F952" s="40">
        <f>G952+H952</f>
        <v>0</v>
      </c>
      <c r="G952" s="40"/>
      <c r="H952" s="40">
        <v>0</v>
      </c>
      <c r="I952" s="40"/>
      <c r="J952" s="40">
        <f>F952+I952</f>
        <v>0</v>
      </c>
    </row>
    <row r="953" spans="1:11" s="36" customFormat="1" x14ac:dyDescent="0.25">
      <c r="A953" s="30"/>
      <c r="B953" s="94"/>
      <c r="C953" s="32" t="s">
        <v>37</v>
      </c>
      <c r="D953" s="33"/>
      <c r="E953" s="54" t="s">
        <v>24</v>
      </c>
      <c r="F953" s="35">
        <f>SUM(G953:H953)</f>
        <v>1000</v>
      </c>
      <c r="G953" s="35">
        <f>G954+G957</f>
        <v>1000</v>
      </c>
      <c r="H953" s="35">
        <f t="shared" ref="H953:I953" si="112">H954+H957</f>
        <v>0</v>
      </c>
      <c r="I953" s="35">
        <f t="shared" si="112"/>
        <v>0</v>
      </c>
      <c r="J953" s="35">
        <f>J954+J957</f>
        <v>1000</v>
      </c>
    </row>
    <row r="954" spans="1:11" x14ac:dyDescent="0.25">
      <c r="A954" s="26"/>
      <c r="B954" s="83"/>
      <c r="C954" s="50" t="s">
        <v>37</v>
      </c>
      <c r="D954" s="38">
        <v>4210</v>
      </c>
      <c r="E954" s="42" t="s">
        <v>33</v>
      </c>
      <c r="F954" s="40">
        <f>SUM(G954:H954)</f>
        <v>0</v>
      </c>
      <c r="G954" s="40">
        <f>G956</f>
        <v>0</v>
      </c>
      <c r="H954" s="40">
        <f>H956</f>
        <v>0</v>
      </c>
      <c r="I954" s="40">
        <f>I956</f>
        <v>0</v>
      </c>
      <c r="J954" s="40">
        <f>J956</f>
        <v>0</v>
      </c>
      <c r="K954" s="182"/>
    </row>
    <row r="955" spans="1:11" x14ac:dyDescent="0.25">
      <c r="A955" s="26"/>
      <c r="B955" s="83"/>
      <c r="C955" s="58"/>
      <c r="D955" s="38"/>
      <c r="E955" s="39" t="s">
        <v>19</v>
      </c>
      <c r="F955" s="40"/>
      <c r="G955" s="40"/>
      <c r="H955" s="40"/>
      <c r="I955" s="40"/>
      <c r="J955" s="40"/>
    </row>
    <row r="956" spans="1:11" x14ac:dyDescent="0.25">
      <c r="A956" s="26"/>
      <c r="B956" s="83"/>
      <c r="C956" s="58"/>
      <c r="D956" s="38"/>
      <c r="E956" s="42" t="s">
        <v>308</v>
      </c>
      <c r="F956" s="40">
        <f>G956+H956</f>
        <v>0</v>
      </c>
      <c r="G956" s="40">
        <v>0</v>
      </c>
      <c r="H956" s="40"/>
      <c r="I956" s="40"/>
      <c r="J956" s="40">
        <f>F956+I956</f>
        <v>0</v>
      </c>
    </row>
    <row r="957" spans="1:11" x14ac:dyDescent="0.25">
      <c r="A957" s="26"/>
      <c r="B957" s="83"/>
      <c r="C957" s="50" t="s">
        <v>37</v>
      </c>
      <c r="D957" s="38">
        <v>4300</v>
      </c>
      <c r="E957" s="42" t="s">
        <v>62</v>
      </c>
      <c r="F957" s="40">
        <f>F959</f>
        <v>1000</v>
      </c>
      <c r="G957" s="40">
        <f>G959</f>
        <v>1000</v>
      </c>
      <c r="H957" s="40">
        <f>H959</f>
        <v>0</v>
      </c>
      <c r="I957" s="40">
        <f>I959</f>
        <v>0</v>
      </c>
      <c r="J957" s="40">
        <f>F957+I957</f>
        <v>1000</v>
      </c>
      <c r="K957" s="182"/>
    </row>
    <row r="958" spans="1:11" x14ac:dyDescent="0.25">
      <c r="A958" s="26"/>
      <c r="B958" s="83"/>
      <c r="C958" s="58"/>
      <c r="D958" s="38"/>
      <c r="E958" s="42" t="s">
        <v>19</v>
      </c>
      <c r="F958" s="40"/>
      <c r="G958" s="40"/>
      <c r="H958" s="40"/>
      <c r="I958" s="40"/>
      <c r="J958" s="40"/>
    </row>
    <row r="959" spans="1:11" x14ac:dyDescent="0.25">
      <c r="A959" s="26"/>
      <c r="B959" s="83"/>
      <c r="C959" s="58"/>
      <c r="D959" s="38"/>
      <c r="E959" s="42" t="s">
        <v>308</v>
      </c>
      <c r="F959" s="40">
        <f>G959+H959</f>
        <v>1000</v>
      </c>
      <c r="G959" s="40">
        <v>1000</v>
      </c>
      <c r="H959" s="40"/>
      <c r="I959" s="40"/>
      <c r="J959" s="40">
        <f>I959+F959</f>
        <v>1000</v>
      </c>
    </row>
    <row r="960" spans="1:11" x14ac:dyDescent="0.25">
      <c r="A960" s="26"/>
      <c r="B960" s="14">
        <v>921</v>
      </c>
      <c r="C960" s="14"/>
      <c r="D960" s="15"/>
      <c r="E960" s="56" t="s">
        <v>41</v>
      </c>
      <c r="F960" s="29">
        <f>G960+H960</f>
        <v>18000</v>
      </c>
      <c r="G960" s="29">
        <f>G961</f>
        <v>18000</v>
      </c>
      <c r="H960" s="29">
        <f>H961</f>
        <v>0</v>
      </c>
      <c r="I960" s="29">
        <f>I961</f>
        <v>0</v>
      </c>
      <c r="J960" s="29">
        <f>J961</f>
        <v>18000</v>
      </c>
    </row>
    <row r="961" spans="1:11" x14ac:dyDescent="0.25">
      <c r="A961" s="26"/>
      <c r="B961" s="109"/>
      <c r="C961" s="32">
        <v>92195</v>
      </c>
      <c r="D961" s="33"/>
      <c r="E961" s="54" t="s">
        <v>24</v>
      </c>
      <c r="F961" s="35">
        <f>G961+H961</f>
        <v>18000</v>
      </c>
      <c r="G961" s="35">
        <f>G966+G962</f>
        <v>18000</v>
      </c>
      <c r="H961" s="35">
        <f>H966+H962</f>
        <v>0</v>
      </c>
      <c r="I961" s="35">
        <f>I966+I962</f>
        <v>0</v>
      </c>
      <c r="J961" s="35">
        <f>J966+J962</f>
        <v>18000</v>
      </c>
    </row>
    <row r="962" spans="1:11" x14ac:dyDescent="0.25">
      <c r="A962" s="26"/>
      <c r="B962" s="110"/>
      <c r="C962" s="50">
        <v>92195</v>
      </c>
      <c r="D962" s="38">
        <v>4210</v>
      </c>
      <c r="E962" s="42" t="s">
        <v>33</v>
      </c>
      <c r="F962" s="40">
        <f>G962+H962</f>
        <v>2500</v>
      </c>
      <c r="G962" s="40">
        <f>SUM(G964:G965)</f>
        <v>2500</v>
      </c>
      <c r="H962" s="40">
        <f>SUM(H964:H965)</f>
        <v>0</v>
      </c>
      <c r="I962" s="40">
        <f>SUM(I964:I965)</f>
        <v>0</v>
      </c>
      <c r="J962" s="40">
        <f>SUM(J964:J965)</f>
        <v>2500</v>
      </c>
      <c r="K962" s="182"/>
    </row>
    <row r="963" spans="1:11" x14ac:dyDescent="0.25">
      <c r="A963" s="26"/>
      <c r="B963" s="110"/>
      <c r="C963" s="58"/>
      <c r="D963" s="38"/>
      <c r="E963" s="39" t="s">
        <v>19</v>
      </c>
      <c r="F963" s="40"/>
      <c r="G963" s="40"/>
      <c r="H963" s="40"/>
      <c r="I963" s="40"/>
      <c r="J963" s="40"/>
    </row>
    <row r="964" spans="1:11" x14ac:dyDescent="0.25">
      <c r="A964" s="26"/>
      <c r="B964" s="110"/>
      <c r="C964" s="58"/>
      <c r="D964" s="38"/>
      <c r="E964" s="42" t="s">
        <v>335</v>
      </c>
      <c r="F964" s="40">
        <f>G964+H964</f>
        <v>1500</v>
      </c>
      <c r="G964" s="40">
        <v>1500</v>
      </c>
      <c r="H964" s="40"/>
      <c r="I964" s="40"/>
      <c r="J964" s="40">
        <f>I964+F964</f>
        <v>1500</v>
      </c>
    </row>
    <row r="965" spans="1:11" x14ac:dyDescent="0.25">
      <c r="A965" s="26"/>
      <c r="B965" s="110"/>
      <c r="C965" s="58"/>
      <c r="D965" s="38"/>
      <c r="E965" s="42" t="s">
        <v>336</v>
      </c>
      <c r="F965" s="40">
        <f>G965+H965</f>
        <v>1000</v>
      </c>
      <c r="G965" s="40">
        <v>1000</v>
      </c>
      <c r="H965" s="40"/>
      <c r="I965" s="40"/>
      <c r="J965" s="40">
        <f>I965+F965</f>
        <v>1000</v>
      </c>
    </row>
    <row r="966" spans="1:11" x14ac:dyDescent="0.25">
      <c r="A966" s="55"/>
      <c r="B966" s="110"/>
      <c r="C966" s="50">
        <v>92195</v>
      </c>
      <c r="D966" s="38">
        <v>4300</v>
      </c>
      <c r="E966" s="42" t="s">
        <v>38</v>
      </c>
      <c r="F966" s="40">
        <f>G966+H966</f>
        <v>15500</v>
      </c>
      <c r="G966" s="40">
        <f>SUM(G968:G970)</f>
        <v>15500</v>
      </c>
      <c r="H966" s="40">
        <f>SUM(H968:H970)</f>
        <v>0</v>
      </c>
      <c r="I966" s="40">
        <f>SUM(I968:I970)</f>
        <v>0</v>
      </c>
      <c r="J966" s="40">
        <f>SUM(J968:J970)</f>
        <v>15500</v>
      </c>
      <c r="K966" s="182"/>
    </row>
    <row r="967" spans="1:11" x14ac:dyDescent="0.25">
      <c r="A967" s="26"/>
      <c r="B967" s="110"/>
      <c r="C967" s="58"/>
      <c r="D967" s="38"/>
      <c r="E967" s="39" t="s">
        <v>19</v>
      </c>
      <c r="F967" s="40"/>
      <c r="G967" s="40"/>
      <c r="H967" s="40"/>
      <c r="I967" s="40"/>
      <c r="J967" s="40"/>
    </row>
    <row r="968" spans="1:11" x14ac:dyDescent="0.25">
      <c r="A968" s="26"/>
      <c r="B968" s="110"/>
      <c r="C968" s="58"/>
      <c r="D968" s="38"/>
      <c r="E968" s="42" t="s">
        <v>337</v>
      </c>
      <c r="F968" s="40">
        <f t="shared" ref="F968:F973" si="113">G968+H968</f>
        <v>2000</v>
      </c>
      <c r="G968" s="40">
        <v>2000</v>
      </c>
      <c r="H968" s="40"/>
      <c r="I968" s="40"/>
      <c r="J968" s="40">
        <f>I968+F968</f>
        <v>2000</v>
      </c>
    </row>
    <row r="969" spans="1:11" x14ac:dyDescent="0.25">
      <c r="A969" s="26"/>
      <c r="B969" s="110"/>
      <c r="C969" s="58"/>
      <c r="D969" s="38"/>
      <c r="E969" s="42" t="s">
        <v>251</v>
      </c>
      <c r="F969" s="40">
        <f t="shared" si="113"/>
        <v>1500</v>
      </c>
      <c r="G969" s="40">
        <v>1500</v>
      </c>
      <c r="H969" s="40"/>
      <c r="I969" s="40"/>
      <c r="J969" s="40">
        <f>I969+F969</f>
        <v>1500</v>
      </c>
    </row>
    <row r="970" spans="1:11" x14ac:dyDescent="0.25">
      <c r="A970" s="26"/>
      <c r="B970" s="110"/>
      <c r="C970" s="58"/>
      <c r="D970" s="38"/>
      <c r="E970" s="42" t="s">
        <v>338</v>
      </c>
      <c r="F970" s="40">
        <f t="shared" si="113"/>
        <v>12000</v>
      </c>
      <c r="G970" s="40">
        <v>12000</v>
      </c>
      <c r="H970" s="40"/>
      <c r="I970" s="40"/>
      <c r="J970" s="40">
        <f>F970+I970</f>
        <v>12000</v>
      </c>
    </row>
    <row r="971" spans="1:11" x14ac:dyDescent="0.25">
      <c r="A971" s="26"/>
      <c r="B971" s="14">
        <v>926</v>
      </c>
      <c r="C971" s="14"/>
      <c r="D971" s="15"/>
      <c r="E971" s="28" t="s">
        <v>46</v>
      </c>
      <c r="F971" s="29">
        <f t="shared" si="113"/>
        <v>1000</v>
      </c>
      <c r="G971" s="29">
        <f t="shared" ref="G971:J972" si="114">G972</f>
        <v>1000</v>
      </c>
      <c r="H971" s="29">
        <f t="shared" si="114"/>
        <v>0</v>
      </c>
      <c r="I971" s="29">
        <f t="shared" si="114"/>
        <v>0</v>
      </c>
      <c r="J971" s="29">
        <f t="shared" si="114"/>
        <v>1000</v>
      </c>
    </row>
    <row r="972" spans="1:11" x14ac:dyDescent="0.25">
      <c r="A972" s="30"/>
      <c r="B972" s="32"/>
      <c r="C972" s="32" t="s">
        <v>47</v>
      </c>
      <c r="D972" s="33"/>
      <c r="E972" s="34" t="s">
        <v>24</v>
      </c>
      <c r="F972" s="35">
        <f t="shared" si="113"/>
        <v>1000</v>
      </c>
      <c r="G972" s="35">
        <f t="shared" si="114"/>
        <v>1000</v>
      </c>
      <c r="H972" s="35">
        <f t="shared" si="114"/>
        <v>0</v>
      </c>
      <c r="I972" s="35">
        <f t="shared" si="114"/>
        <v>0</v>
      </c>
      <c r="J972" s="35">
        <f t="shared" si="114"/>
        <v>1000</v>
      </c>
    </row>
    <row r="973" spans="1:11" x14ac:dyDescent="0.25">
      <c r="A973" s="26"/>
      <c r="B973" s="58"/>
      <c r="C973" s="37" t="s">
        <v>47</v>
      </c>
      <c r="D973" s="38">
        <v>4210</v>
      </c>
      <c r="E973" s="42" t="s">
        <v>33</v>
      </c>
      <c r="F973" s="40">
        <f t="shared" si="113"/>
        <v>1000</v>
      </c>
      <c r="G973" s="40">
        <f>SUM(G975:G975)</f>
        <v>1000</v>
      </c>
      <c r="H973" s="40">
        <f>SUM(H975:H975)</f>
        <v>0</v>
      </c>
      <c r="I973" s="40">
        <f>SUM(I975:I975)</f>
        <v>0</v>
      </c>
      <c r="J973" s="40">
        <f>SUM(J975:J975)</f>
        <v>1000</v>
      </c>
      <c r="K973" s="182"/>
    </row>
    <row r="974" spans="1:11" x14ac:dyDescent="0.25">
      <c r="A974" s="30"/>
      <c r="B974" s="32"/>
      <c r="C974" s="32"/>
      <c r="D974" s="33"/>
      <c r="E974" s="39" t="s">
        <v>19</v>
      </c>
      <c r="F974" s="35"/>
      <c r="G974" s="35"/>
      <c r="H974" s="35"/>
      <c r="I974" s="35"/>
      <c r="J974" s="35"/>
    </row>
    <row r="975" spans="1:11" ht="30" x14ac:dyDescent="0.25">
      <c r="A975" s="26"/>
      <c r="B975" s="58"/>
      <c r="C975" s="58"/>
      <c r="D975" s="38"/>
      <c r="E975" s="39" t="s">
        <v>339</v>
      </c>
      <c r="F975" s="40">
        <f>G975+H975</f>
        <v>1000</v>
      </c>
      <c r="G975" s="40">
        <v>1000</v>
      </c>
      <c r="H975" s="40"/>
      <c r="I975" s="40"/>
      <c r="J975" s="40">
        <f>F975+I975</f>
        <v>1000</v>
      </c>
    </row>
    <row r="976" spans="1:11" x14ac:dyDescent="0.25">
      <c r="A976" s="23">
        <v>22</v>
      </c>
      <c r="B976" s="187" t="s">
        <v>340</v>
      </c>
      <c r="C976" s="187"/>
      <c r="D976" s="187"/>
      <c r="E976" s="187"/>
      <c r="F976" s="29">
        <f>G976+H976</f>
        <v>27070</v>
      </c>
      <c r="G976" s="29">
        <f>G986+G977+G995</f>
        <v>27070</v>
      </c>
      <c r="H976" s="29">
        <f t="shared" ref="H976:I976" si="115">H986+H977+H995</f>
        <v>0</v>
      </c>
      <c r="I976" s="29">
        <f t="shared" si="115"/>
        <v>0</v>
      </c>
      <c r="J976" s="29">
        <f>J977+J986+J995</f>
        <v>27070</v>
      </c>
    </row>
    <row r="977" spans="1:11" x14ac:dyDescent="0.25">
      <c r="A977" s="26"/>
      <c r="B977" s="13">
        <v>750</v>
      </c>
      <c r="C977" s="13"/>
      <c r="D977" s="13"/>
      <c r="E977" s="67" t="s">
        <v>92</v>
      </c>
      <c r="F977" s="29">
        <f>G977+H977</f>
        <v>5800</v>
      </c>
      <c r="G977" s="29">
        <f>G978</f>
        <v>5800</v>
      </c>
      <c r="H977" s="29">
        <f>H978</f>
        <v>0</v>
      </c>
      <c r="I977" s="29">
        <f>I978</f>
        <v>0</v>
      </c>
      <c r="J977" s="29">
        <f>F977+I977</f>
        <v>5800</v>
      </c>
    </row>
    <row r="978" spans="1:11" s="36" customFormat="1" x14ac:dyDescent="0.25">
      <c r="A978" s="68"/>
      <c r="B978" s="68"/>
      <c r="C978" s="68">
        <v>75075</v>
      </c>
      <c r="D978" s="68"/>
      <c r="E978" s="69" t="s">
        <v>94</v>
      </c>
      <c r="F978" s="35">
        <f>G978+H978</f>
        <v>5800</v>
      </c>
      <c r="G978" s="35">
        <f>G979+G983</f>
        <v>5800</v>
      </c>
      <c r="H978" s="35">
        <f>H979+H983</f>
        <v>0</v>
      </c>
      <c r="I978" s="35">
        <f>I979+I983</f>
        <v>0</v>
      </c>
      <c r="J978" s="35">
        <f>F978+I978</f>
        <v>5800</v>
      </c>
    </row>
    <row r="979" spans="1:11" x14ac:dyDescent="0.25">
      <c r="A979" s="55"/>
      <c r="B979" s="55"/>
      <c r="C979" s="70">
        <v>75075</v>
      </c>
      <c r="D979" s="55">
        <v>4210</v>
      </c>
      <c r="E979" s="42" t="s">
        <v>33</v>
      </c>
      <c r="F979" s="40">
        <f>G979+H979</f>
        <v>1800</v>
      </c>
      <c r="G979" s="40">
        <f>G981</f>
        <v>1800</v>
      </c>
      <c r="H979" s="40">
        <f>H981</f>
        <v>0</v>
      </c>
      <c r="I979" s="40">
        <f>I981</f>
        <v>0</v>
      </c>
      <c r="J979" s="40">
        <f>J981</f>
        <v>1800</v>
      </c>
      <c r="K979" s="182"/>
    </row>
    <row r="980" spans="1:11" x14ac:dyDescent="0.25">
      <c r="A980" s="26"/>
      <c r="B980" s="26"/>
      <c r="C980" s="26"/>
      <c r="D980" s="26"/>
      <c r="E980" s="71" t="s">
        <v>19</v>
      </c>
      <c r="F980" s="112"/>
      <c r="G980" s="112"/>
      <c r="H980" s="112"/>
      <c r="I980" s="112"/>
      <c r="J980" s="112"/>
    </row>
    <row r="981" spans="1:11" x14ac:dyDescent="0.25">
      <c r="A981" s="55"/>
      <c r="B981" s="55"/>
      <c r="C981" s="55"/>
      <c r="D981" s="55"/>
      <c r="E981" s="71" t="s">
        <v>327</v>
      </c>
      <c r="F981" s="40">
        <f>G981+H981</f>
        <v>1800</v>
      </c>
      <c r="G981" s="40">
        <v>1800</v>
      </c>
      <c r="H981" s="40"/>
      <c r="I981" s="40"/>
      <c r="J981" s="40">
        <f>F981+I981</f>
        <v>1800</v>
      </c>
    </row>
    <row r="982" spans="1:11" s="36" customFormat="1" x14ac:dyDescent="0.25">
      <c r="A982" s="68"/>
      <c r="B982" s="68"/>
      <c r="C982" s="68">
        <v>75095</v>
      </c>
      <c r="D982" s="68"/>
      <c r="E982" s="72" t="s">
        <v>24</v>
      </c>
      <c r="F982" s="35">
        <f>G982+H982</f>
        <v>4000</v>
      </c>
      <c r="G982" s="35">
        <f>G983</f>
        <v>4000</v>
      </c>
      <c r="H982" s="35">
        <f>H983</f>
        <v>0</v>
      </c>
      <c r="I982" s="35">
        <f>I983</f>
        <v>0</v>
      </c>
      <c r="J982" s="35">
        <f>F982+I982</f>
        <v>4000</v>
      </c>
    </row>
    <row r="983" spans="1:11" x14ac:dyDescent="0.25">
      <c r="A983" s="55"/>
      <c r="B983" s="55"/>
      <c r="C983" s="70">
        <v>75095</v>
      </c>
      <c r="D983" s="55">
        <v>4300</v>
      </c>
      <c r="E983" s="71" t="s">
        <v>38</v>
      </c>
      <c r="F983" s="40">
        <f>G983+H983</f>
        <v>4000</v>
      </c>
      <c r="G983" s="40">
        <f>G985</f>
        <v>4000</v>
      </c>
      <c r="H983" s="40">
        <f>H985</f>
        <v>0</v>
      </c>
      <c r="I983" s="40">
        <f>I985</f>
        <v>0</v>
      </c>
      <c r="J983" s="40">
        <f>F983+I983</f>
        <v>4000</v>
      </c>
      <c r="K983" s="182"/>
    </row>
    <row r="984" spans="1:11" x14ac:dyDescent="0.25">
      <c r="A984" s="55"/>
      <c r="B984" s="55"/>
      <c r="C984" s="55"/>
      <c r="D984" s="55"/>
      <c r="E984" s="71" t="s">
        <v>19</v>
      </c>
      <c r="F984" s="40"/>
      <c r="G984" s="40"/>
      <c r="H984" s="40"/>
      <c r="I984" s="40"/>
      <c r="J984" s="40"/>
    </row>
    <row r="985" spans="1:11" x14ac:dyDescent="0.25">
      <c r="A985" s="55"/>
      <c r="B985" s="55"/>
      <c r="C985" s="55"/>
      <c r="D985" s="55"/>
      <c r="E985" s="71" t="s">
        <v>349</v>
      </c>
      <c r="F985" s="40">
        <f>G985+H985</f>
        <v>4000</v>
      </c>
      <c r="G985" s="40">
        <v>4000</v>
      </c>
      <c r="H985" s="40"/>
      <c r="I985" s="40"/>
      <c r="J985" s="40">
        <f>F985+I985</f>
        <v>4000</v>
      </c>
    </row>
    <row r="986" spans="1:11" s="25" customFormat="1" x14ac:dyDescent="0.25">
      <c r="A986" s="26"/>
      <c r="B986" s="26">
        <v>900</v>
      </c>
      <c r="C986" s="26"/>
      <c r="D986" s="26"/>
      <c r="E986" s="165" t="s">
        <v>36</v>
      </c>
      <c r="F986" s="112">
        <f>G986+H986</f>
        <v>0</v>
      </c>
      <c r="G986" s="112">
        <f t="shared" ref="G986:J986" si="116">G987</f>
        <v>0</v>
      </c>
      <c r="H986" s="112">
        <f t="shared" si="116"/>
        <v>0</v>
      </c>
      <c r="I986" s="112">
        <f t="shared" si="116"/>
        <v>0</v>
      </c>
      <c r="J986" s="112">
        <f t="shared" si="116"/>
        <v>0</v>
      </c>
    </row>
    <row r="987" spans="1:11" x14ac:dyDescent="0.25">
      <c r="A987" s="26"/>
      <c r="B987" s="68"/>
      <c r="C987" s="68">
        <v>90004</v>
      </c>
      <c r="D987" s="68"/>
      <c r="E987" s="34" t="s">
        <v>79</v>
      </c>
      <c r="F987" s="35">
        <f>G987+H987</f>
        <v>0</v>
      </c>
      <c r="G987" s="35">
        <f>G991+G988</f>
        <v>0</v>
      </c>
      <c r="H987" s="35">
        <f>H991+H988</f>
        <v>0</v>
      </c>
      <c r="I987" s="35">
        <f>I991+I988</f>
        <v>0</v>
      </c>
      <c r="J987" s="35">
        <f>J991+J988</f>
        <v>0</v>
      </c>
    </row>
    <row r="988" spans="1:11" x14ac:dyDescent="0.25">
      <c r="A988" s="26"/>
      <c r="B988" s="55"/>
      <c r="C988" s="70">
        <v>90004</v>
      </c>
      <c r="D988" s="55">
        <v>4210</v>
      </c>
      <c r="E988" s="42" t="s">
        <v>33</v>
      </c>
      <c r="F988" s="40">
        <f>F990</f>
        <v>0</v>
      </c>
      <c r="G988" s="40">
        <f>G990</f>
        <v>0</v>
      </c>
      <c r="H988" s="40">
        <f>H990</f>
        <v>0</v>
      </c>
      <c r="I988" s="40">
        <f>I990</f>
        <v>0</v>
      </c>
      <c r="J988" s="40">
        <f>J990</f>
        <v>0</v>
      </c>
      <c r="K988" s="182"/>
    </row>
    <row r="989" spans="1:11" x14ac:dyDescent="0.25">
      <c r="A989" s="26"/>
      <c r="B989" s="55"/>
      <c r="C989" s="55"/>
      <c r="D989" s="55"/>
      <c r="E989" s="39" t="s">
        <v>19</v>
      </c>
      <c r="F989" s="40"/>
      <c r="G989" s="40"/>
      <c r="H989" s="40"/>
      <c r="I989" s="40"/>
      <c r="J989" s="40"/>
    </row>
    <row r="990" spans="1:11" x14ac:dyDescent="0.25">
      <c r="A990" s="26"/>
      <c r="B990" s="55"/>
      <c r="C990" s="55"/>
      <c r="D990" s="55"/>
      <c r="E990" s="71" t="s">
        <v>341</v>
      </c>
      <c r="F990" s="40">
        <f>H990+G990</f>
        <v>0</v>
      </c>
      <c r="G990" s="40">
        <v>0</v>
      </c>
      <c r="H990" s="40"/>
      <c r="I990" s="40">
        <v>0</v>
      </c>
      <c r="J990" s="40">
        <f>F990+I990</f>
        <v>0</v>
      </c>
    </row>
    <row r="991" spans="1:11" x14ac:dyDescent="0.25">
      <c r="A991" s="55"/>
      <c r="B991" s="55"/>
      <c r="C991" s="70">
        <v>90004</v>
      </c>
      <c r="D991" s="55">
        <v>6050</v>
      </c>
      <c r="E991" s="42" t="s">
        <v>65</v>
      </c>
      <c r="F991" s="40">
        <f>G991+H991</f>
        <v>0</v>
      </c>
      <c r="G991" s="40">
        <f>G993+G994</f>
        <v>0</v>
      </c>
      <c r="H991" s="40">
        <f>H993+H994</f>
        <v>0</v>
      </c>
      <c r="I991" s="40">
        <f>I993+I994</f>
        <v>0</v>
      </c>
      <c r="J991" s="40">
        <f>J993+J994</f>
        <v>0</v>
      </c>
    </row>
    <row r="992" spans="1:11" x14ac:dyDescent="0.25">
      <c r="A992" s="26"/>
      <c r="B992" s="55"/>
      <c r="C992" s="55"/>
      <c r="D992" s="55"/>
      <c r="E992" s="39" t="s">
        <v>19</v>
      </c>
      <c r="F992" s="40"/>
      <c r="G992" s="40"/>
      <c r="H992" s="40"/>
      <c r="I992" s="40"/>
      <c r="J992" s="40"/>
    </row>
    <row r="993" spans="1:11" x14ac:dyDescent="0.25">
      <c r="A993" s="26"/>
      <c r="B993" s="55"/>
      <c r="C993" s="55"/>
      <c r="D993" s="55"/>
      <c r="E993" s="71" t="s">
        <v>342</v>
      </c>
      <c r="F993" s="40">
        <f>G993+H993</f>
        <v>0</v>
      </c>
      <c r="G993" s="40"/>
      <c r="H993" s="40">
        <v>0</v>
      </c>
      <c r="I993" s="40">
        <v>0</v>
      </c>
      <c r="J993" s="40">
        <f>F993+I993</f>
        <v>0</v>
      </c>
    </row>
    <row r="994" spans="1:11" x14ac:dyDescent="0.25">
      <c r="A994" s="26"/>
      <c r="B994" s="55"/>
      <c r="C994" s="55"/>
      <c r="D994" s="55"/>
      <c r="E994" s="73" t="s">
        <v>343</v>
      </c>
      <c r="F994" s="40">
        <f>G994+H994</f>
        <v>0</v>
      </c>
      <c r="G994" s="40"/>
      <c r="H994" s="40">
        <v>0</v>
      </c>
      <c r="I994" s="40">
        <v>0</v>
      </c>
      <c r="J994" s="40">
        <f>F994+I994</f>
        <v>0</v>
      </c>
    </row>
    <row r="995" spans="1:11" s="25" customFormat="1" x14ac:dyDescent="0.25">
      <c r="A995" s="26"/>
      <c r="B995" s="26">
        <v>921</v>
      </c>
      <c r="C995" s="26"/>
      <c r="D995" s="26"/>
      <c r="E995" s="166" t="s">
        <v>41</v>
      </c>
      <c r="F995" s="112">
        <f>G995+H995</f>
        <v>21270</v>
      </c>
      <c r="G995" s="112">
        <f t="shared" ref="G995:J996" si="117">G996</f>
        <v>21270</v>
      </c>
      <c r="H995" s="112">
        <f t="shared" si="117"/>
        <v>0</v>
      </c>
      <c r="I995" s="112">
        <f t="shared" si="117"/>
        <v>0</v>
      </c>
      <c r="J995" s="112">
        <f t="shared" si="117"/>
        <v>21270</v>
      </c>
    </row>
    <row r="996" spans="1:11" s="36" customFormat="1" x14ac:dyDescent="0.25">
      <c r="A996" s="30"/>
      <c r="B996" s="68"/>
      <c r="C996" s="68">
        <v>92195</v>
      </c>
      <c r="D996" s="68"/>
      <c r="E996" s="54" t="s">
        <v>24</v>
      </c>
      <c r="F996" s="35">
        <f>G996+H996</f>
        <v>21270</v>
      </c>
      <c r="G996" s="35">
        <f t="shared" si="117"/>
        <v>21270</v>
      </c>
      <c r="H996" s="35">
        <f t="shared" si="117"/>
        <v>0</v>
      </c>
      <c r="I996" s="35">
        <f t="shared" si="117"/>
        <v>0</v>
      </c>
      <c r="J996" s="35">
        <f t="shared" si="117"/>
        <v>21270</v>
      </c>
    </row>
    <row r="997" spans="1:11" x14ac:dyDescent="0.25">
      <c r="A997" s="26"/>
      <c r="B997" s="55"/>
      <c r="C997" s="70">
        <v>92195</v>
      </c>
      <c r="D997" s="55">
        <v>4300</v>
      </c>
      <c r="E997" s="42" t="s">
        <v>38</v>
      </c>
      <c r="F997" s="40">
        <f>G997+H997</f>
        <v>21270</v>
      </c>
      <c r="G997" s="40">
        <f>G999</f>
        <v>21270</v>
      </c>
      <c r="H997" s="40">
        <f>H999</f>
        <v>0</v>
      </c>
      <c r="I997" s="40">
        <f>I999</f>
        <v>0</v>
      </c>
      <c r="J997" s="40">
        <f>J999</f>
        <v>21270</v>
      </c>
      <c r="K997" s="182"/>
    </row>
    <row r="998" spans="1:11" x14ac:dyDescent="0.25">
      <c r="A998" s="26"/>
      <c r="B998" s="55"/>
      <c r="C998" s="55"/>
      <c r="D998" s="55"/>
      <c r="E998" s="73" t="s">
        <v>19</v>
      </c>
      <c r="F998" s="40"/>
      <c r="G998" s="40"/>
      <c r="H998" s="40"/>
      <c r="I998" s="40"/>
      <c r="J998" s="40"/>
    </row>
    <row r="999" spans="1:11" ht="34.5" customHeight="1" x14ac:dyDescent="0.25">
      <c r="A999" s="26"/>
      <c r="B999" s="104"/>
      <c r="C999" s="104"/>
      <c r="D999" s="104"/>
      <c r="E999" s="158" t="s">
        <v>203</v>
      </c>
      <c r="F999" s="49">
        <f>H999+G999</f>
        <v>21270</v>
      </c>
      <c r="G999" s="49">
        <v>21270</v>
      </c>
      <c r="H999" s="49"/>
      <c r="I999" s="49"/>
      <c r="J999" s="49">
        <f>I999+F999</f>
        <v>21270</v>
      </c>
    </row>
    <row r="1000" spans="1:11" x14ac:dyDescent="0.25">
      <c r="A1000" s="23"/>
      <c r="B1000" s="160"/>
      <c r="C1000" s="160"/>
      <c r="D1000" s="161"/>
      <c r="E1000" s="162" t="s">
        <v>344</v>
      </c>
      <c r="F1000" s="66">
        <f>F8+F50+F87+F151+F194+F230+F290+F325+F367+F405+F462+F475+F515+F555+F630+F679+F723+F789+F836+F873+F920+F976</f>
        <v>1276195.01</v>
      </c>
      <c r="G1000" s="66">
        <f>G8+G50+G87+G151+G194+G230+G290+G325+G367+G405+G462+G475+G515+G555+G630+G679+G723+G789+G836+G873+G920+G976</f>
        <v>1143723.81</v>
      </c>
      <c r="H1000" s="66">
        <f>H8+H50+H87+H151+H194+H230+H290+H325+H367+H405+H462+H475+H515+H555+H630+H679+H723+H789+H836+H873+H920+H976</f>
        <v>132471.20000000001</v>
      </c>
      <c r="I1000" s="66">
        <f>I8+I50+I87+I151+I194+I230+I290+I325+I367+I405+I462+I475+I515+I555+I630+I679+I723+I789+I836+I873+I920+I976</f>
        <v>0</v>
      </c>
      <c r="J1000" s="66">
        <f>J8+J50+J87+J151+J194+J230+J290+J325+J367+J405+J462+J475+J515+J555+J630+J679+J723+J789+J836+J873+J920+J976</f>
        <v>1276195.01</v>
      </c>
    </row>
    <row r="1001" spans="1:11" x14ac:dyDescent="0.25">
      <c r="A1001" s="26"/>
      <c r="B1001" s="58"/>
      <c r="C1001" s="58"/>
      <c r="D1001" s="38"/>
      <c r="E1001" s="42" t="s">
        <v>345</v>
      </c>
      <c r="F1001" s="40">
        <f>SUMIF(D9:D994,"&gt; 6000",F9:F994)</f>
        <v>132471.20000000001</v>
      </c>
      <c r="G1001" s="40"/>
      <c r="H1001" s="40">
        <f>H1000</f>
        <v>132471.20000000001</v>
      </c>
      <c r="I1001" s="43">
        <f>SUMIF(D9:D999,"&gt; 6000",I9:I999)</f>
        <v>0</v>
      </c>
      <c r="J1001" s="43">
        <f>SUMIF(D9:D994,"&gt; 6000",J9:J994)</f>
        <v>132471.20000000001</v>
      </c>
    </row>
    <row r="1002" spans="1:11" x14ac:dyDescent="0.25">
      <c r="A1002" s="163"/>
      <c r="B1002" s="77"/>
      <c r="C1002" s="77"/>
      <c r="D1002" s="78"/>
      <c r="E1002" s="48" t="s">
        <v>346</v>
      </c>
      <c r="F1002" s="49">
        <f>SUMIF(D9:D999,"&lt; 6000",F9:F999)</f>
        <v>1143723.81</v>
      </c>
      <c r="G1002" s="49">
        <f>G1000</f>
        <v>1143723.81</v>
      </c>
      <c r="H1002" s="49"/>
      <c r="I1002" s="44">
        <f>SUMIF(D9:D999,"&lt; 6000",I9:I999)</f>
        <v>0</v>
      </c>
      <c r="J1002" s="44">
        <f>SUMIF(D9:D998,"&lt; 6000",J9:J998)</f>
        <v>1143723.81</v>
      </c>
    </row>
    <row r="1003" spans="1:11" x14ac:dyDescent="0.25">
      <c r="A1003" s="7"/>
      <c r="B1003" s="8"/>
      <c r="C1003" s="8"/>
      <c r="D1003" s="9"/>
      <c r="E1003" s="10"/>
      <c r="F1003" s="164"/>
      <c r="G1003" s="164"/>
      <c r="H1003" s="164"/>
    </row>
    <row r="1004" spans="1:11" x14ac:dyDescent="0.25">
      <c r="A1004" s="7"/>
      <c r="B1004" s="8"/>
      <c r="C1004" s="8"/>
      <c r="D1004" s="9"/>
      <c r="E1004" s="10"/>
      <c r="F1004" s="164"/>
      <c r="G1004" s="164"/>
      <c r="H1004" s="164"/>
    </row>
  </sheetData>
  <autoFilter ref="A7:J1002" xr:uid="{C21F7CB3-2BF5-4E28-9B04-E07F47D955CD}"/>
  <mergeCells count="26">
    <mergeCell ref="B50:E50"/>
    <mergeCell ref="G1:J1"/>
    <mergeCell ref="G2:J2"/>
    <mergeCell ref="G3:J3"/>
    <mergeCell ref="A4:H4"/>
    <mergeCell ref="B8:E8"/>
    <mergeCell ref="B555:E555"/>
    <mergeCell ref="B87:E87"/>
    <mergeCell ref="B151:E151"/>
    <mergeCell ref="B194:E194"/>
    <mergeCell ref="B230:E230"/>
    <mergeCell ref="B290:E290"/>
    <mergeCell ref="B325:E325"/>
    <mergeCell ref="B367:E367"/>
    <mergeCell ref="B405:E405"/>
    <mergeCell ref="B462:E462"/>
    <mergeCell ref="B475:E475"/>
    <mergeCell ref="B515:E515"/>
    <mergeCell ref="B920:E920"/>
    <mergeCell ref="B976:E976"/>
    <mergeCell ref="B630:E630"/>
    <mergeCell ref="B679:E679"/>
    <mergeCell ref="B723:E723"/>
    <mergeCell ref="B789:E789"/>
    <mergeCell ref="B836:E836"/>
    <mergeCell ref="B873:E873"/>
  </mergeCells>
  <pageMargins left="0.70866141732283472" right="0.70866141732283472" top="0.74803149606299213" bottom="0.74803149606299213" header="0.31496062992125984" footer="0.31496062992125984"/>
  <pageSetup paperSize="9" scale="57" fitToHeight="0" orientation="portrait" r:id="rId1"/>
  <headerFooter alignWithMargins="0">
    <oddFooter>Strona &amp;P z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69FFD-B891-4EE1-886C-0304B3E6C0F3}">
  <dimension ref="C4:J29"/>
  <sheetViews>
    <sheetView workbookViewId="0">
      <selection activeCell="J22" sqref="J22"/>
    </sheetView>
  </sheetViews>
  <sheetFormatPr defaultRowHeight="15" x14ac:dyDescent="0.25"/>
  <cols>
    <col min="3" max="3" width="12.85546875" customWidth="1"/>
    <col min="4" max="4" width="15.7109375" customWidth="1"/>
    <col min="5" max="5" width="17.28515625" customWidth="1"/>
  </cols>
  <sheetData>
    <row r="4" spans="3:10" ht="45" customHeight="1" x14ac:dyDescent="0.25">
      <c r="C4" s="194" t="s">
        <v>365</v>
      </c>
      <c r="D4" s="194"/>
      <c r="E4" s="194"/>
    </row>
    <row r="5" spans="3:10" ht="15.75" thickBot="1" x14ac:dyDescent="0.3"/>
    <row r="6" spans="3:10" ht="15.75" thickBot="1" x14ac:dyDescent="0.3">
      <c r="C6" s="175" t="s">
        <v>361</v>
      </c>
      <c r="D6" s="176" t="s">
        <v>362</v>
      </c>
      <c r="E6" s="177" t="s">
        <v>363</v>
      </c>
    </row>
    <row r="7" spans="3:10" x14ac:dyDescent="0.25">
      <c r="C7" s="184">
        <v>85195</v>
      </c>
      <c r="D7" s="184">
        <v>4110</v>
      </c>
      <c r="E7" s="184">
        <v>-1269</v>
      </c>
    </row>
    <row r="8" spans="3:10" x14ac:dyDescent="0.25">
      <c r="C8" s="184">
        <v>85195</v>
      </c>
      <c r="D8" s="179">
        <v>4120</v>
      </c>
      <c r="E8" s="179">
        <v>-181</v>
      </c>
      <c r="G8" t="s">
        <v>371</v>
      </c>
    </row>
    <row r="9" spans="3:10" x14ac:dyDescent="0.25">
      <c r="C9" s="179">
        <v>90004</v>
      </c>
      <c r="D9" s="179">
        <v>4210</v>
      </c>
      <c r="E9" s="179">
        <v>-2400</v>
      </c>
      <c r="G9" t="s">
        <v>364</v>
      </c>
    </row>
    <row r="10" spans="3:10" x14ac:dyDescent="0.25">
      <c r="C10" s="183">
        <v>92195</v>
      </c>
      <c r="D10" s="183">
        <v>4210</v>
      </c>
      <c r="E10" s="183">
        <f>2450+1250</f>
        <v>3700</v>
      </c>
      <c r="G10" t="s">
        <v>372</v>
      </c>
    </row>
    <row r="11" spans="3:10" x14ac:dyDescent="0.25">
      <c r="C11" s="183">
        <v>92195</v>
      </c>
      <c r="D11" s="183">
        <v>4220</v>
      </c>
      <c r="E11" s="183">
        <f>2000+1000</f>
        <v>3000</v>
      </c>
      <c r="G11" t="s">
        <v>373</v>
      </c>
    </row>
    <row r="12" spans="3:10" x14ac:dyDescent="0.25">
      <c r="C12" s="179">
        <v>92195</v>
      </c>
      <c r="D12" s="179">
        <v>4300</v>
      </c>
      <c r="E12" s="179">
        <f>-600-2250</f>
        <v>-2850</v>
      </c>
    </row>
    <row r="13" spans="3:10" x14ac:dyDescent="0.25">
      <c r="C13" s="180"/>
      <c r="D13" s="180"/>
      <c r="E13" s="180"/>
      <c r="F13" s="181"/>
    </row>
    <row r="14" spans="3:10" x14ac:dyDescent="0.25">
      <c r="C14" s="168"/>
      <c r="D14" s="168"/>
      <c r="E14" s="168"/>
    </row>
    <row r="15" spans="3:10" x14ac:dyDescent="0.25">
      <c r="C15" s="179"/>
      <c r="D15" s="179"/>
      <c r="E15" s="179"/>
      <c r="J15" s="167"/>
    </row>
    <row r="16" spans="3:10" x14ac:dyDescent="0.25">
      <c r="C16" s="168"/>
      <c r="D16" s="168"/>
      <c r="E16" s="168"/>
    </row>
    <row r="17" spans="3:6" x14ac:dyDescent="0.25">
      <c r="C17" s="179"/>
      <c r="D17" s="179"/>
      <c r="E17" s="179"/>
    </row>
    <row r="18" spans="3:6" x14ac:dyDescent="0.25">
      <c r="C18" s="179"/>
      <c r="D18" s="179"/>
      <c r="E18" s="179"/>
    </row>
    <row r="19" spans="3:6" x14ac:dyDescent="0.25">
      <c r="C19" s="179"/>
      <c r="D19" s="179"/>
      <c r="E19" s="179"/>
    </row>
    <row r="20" spans="3:6" x14ac:dyDescent="0.25">
      <c r="C20" s="168"/>
      <c r="D20" s="168"/>
      <c r="E20" s="168"/>
    </row>
    <row r="21" spans="3:6" x14ac:dyDescent="0.25">
      <c r="C21" s="168"/>
      <c r="D21" s="168"/>
      <c r="E21" s="168"/>
    </row>
    <row r="22" spans="3:6" x14ac:dyDescent="0.25">
      <c r="C22" s="180"/>
      <c r="D22" s="180"/>
      <c r="E22" s="180"/>
      <c r="F22" s="181"/>
    </row>
    <row r="23" spans="3:6" x14ac:dyDescent="0.25">
      <c r="C23" s="179"/>
      <c r="D23" s="179"/>
      <c r="E23" s="179"/>
    </row>
    <row r="24" spans="3:6" x14ac:dyDescent="0.25">
      <c r="C24" s="168"/>
      <c r="D24" s="168"/>
      <c r="E24" s="168"/>
    </row>
    <row r="25" spans="3:6" x14ac:dyDescent="0.25">
      <c r="C25" s="168"/>
      <c r="D25" s="168"/>
      <c r="E25" s="168"/>
    </row>
    <row r="26" spans="3:6" x14ac:dyDescent="0.25">
      <c r="C26" s="179"/>
      <c r="D26" s="179"/>
      <c r="E26" s="179"/>
    </row>
    <row r="27" spans="3:6" x14ac:dyDescent="0.25">
      <c r="C27" s="180"/>
      <c r="D27" s="180"/>
      <c r="E27" s="180"/>
      <c r="F27" s="181"/>
    </row>
    <row r="28" spans="3:6" x14ac:dyDescent="0.25">
      <c r="C28" s="178"/>
      <c r="D28" s="178"/>
    </row>
    <row r="29" spans="3:6" x14ac:dyDescent="0.25">
      <c r="C29" s="178" t="s">
        <v>360</v>
      </c>
      <c r="D29" s="178"/>
      <c r="E29" s="174">
        <f>SUM(E7:E27)</f>
        <v>0</v>
      </c>
    </row>
  </sheetData>
  <autoFilter ref="C6:E27" xr:uid="{AB369FFD-B891-4EE1-886C-0304B3E6C0F3}">
    <sortState xmlns:xlrd2="http://schemas.microsoft.com/office/spreadsheetml/2017/richdata2" ref="C7:E27">
      <sortCondition ref="C6:C27"/>
    </sortState>
  </autoFilter>
  <mergeCells count="1">
    <mergeCell ref="C4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 f.soł. </vt:lpstr>
      <vt:lpstr>Paragrafy do besti</vt:lpstr>
      <vt:lpstr>' f.soł. 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Braun</dc:creator>
  <cp:lastModifiedBy>Marta Cieśla</cp:lastModifiedBy>
  <cp:lastPrinted>2024-10-15T09:18:33Z</cp:lastPrinted>
  <dcterms:created xsi:type="dcterms:W3CDTF">2024-06-19T14:03:29Z</dcterms:created>
  <dcterms:modified xsi:type="dcterms:W3CDTF">2024-11-20T15:47:43Z</dcterms:modified>
</cp:coreProperties>
</file>