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aszyn.intra\UGRpliki\pulpit\a_braun\Pulpit\Własne\Zarządzenia 2025\ABSOLUT 2024\"/>
    </mc:Choice>
  </mc:AlternateContent>
  <xr:revisionPtr revIDLastSave="0" documentId="13_ncr:1_{DAB4291B-F27D-4392-B01C-94F7B11FD09A}" xr6:coauthVersionLast="47" xr6:coauthVersionMax="47" xr10:uidLastSave="{00000000-0000-0000-0000-000000000000}"/>
  <bookViews>
    <workbookView xWindow="4200" yWindow="4200" windowWidth="57600" windowHeight="15345" activeTab="1" xr2:uid="{AD319C82-BBED-4745-8CD5-24161D2E47BE}"/>
  </bookViews>
  <sheets>
    <sheet name="Stare" sheetId="1" r:id="rId1"/>
    <sheet name="Analityka 2024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3" l="1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4" i="3"/>
  <c r="Z34" i="3"/>
  <c r="I17" i="3" s="1"/>
  <c r="Y34" i="3"/>
  <c r="AA34" i="3" s="1"/>
  <c r="U41" i="3"/>
  <c r="I13" i="3" s="1"/>
  <c r="V39" i="3"/>
  <c r="V40" i="3"/>
  <c r="V38" i="3"/>
  <c r="V41" i="3" s="1"/>
  <c r="S38" i="3"/>
  <c r="S41" i="3" s="1"/>
  <c r="T41" i="3"/>
  <c r="H13" i="3" s="1"/>
  <c r="R41" i="3"/>
  <c r="I12" i="3" s="1"/>
  <c r="Q41" i="3"/>
  <c r="H12" i="3" s="1"/>
  <c r="P39" i="3"/>
  <c r="P40" i="3"/>
  <c r="P38" i="3"/>
  <c r="O41" i="3"/>
  <c r="I11" i="3" s="1"/>
  <c r="N41" i="3"/>
  <c r="H11" i="3" s="1"/>
  <c r="U28" i="3"/>
  <c r="T28" i="3"/>
  <c r="R28" i="3"/>
  <c r="Q28" i="3"/>
  <c r="H6" i="3" s="1"/>
  <c r="V32" i="3"/>
  <c r="V33" i="3"/>
  <c r="V34" i="3"/>
  <c r="V31" i="3"/>
  <c r="S32" i="3"/>
  <c r="S33" i="3"/>
  <c r="S34" i="3"/>
  <c r="S31" i="3"/>
  <c r="Q35" i="3"/>
  <c r="H9" i="3" s="1"/>
  <c r="R35" i="3"/>
  <c r="I9" i="3" s="1"/>
  <c r="T35" i="3"/>
  <c r="H10" i="3" s="1"/>
  <c r="U35" i="3"/>
  <c r="O35" i="3"/>
  <c r="I8" i="3" s="1"/>
  <c r="P35" i="3"/>
  <c r="N35" i="3"/>
  <c r="H8" i="3" s="1"/>
  <c r="J8" i="3" s="1"/>
  <c r="P31" i="3"/>
  <c r="V24" i="3"/>
  <c r="V25" i="3"/>
  <c r="V26" i="3"/>
  <c r="V27" i="3"/>
  <c r="V23" i="3"/>
  <c r="S24" i="3"/>
  <c r="S25" i="3"/>
  <c r="S26" i="3"/>
  <c r="S27" i="3"/>
  <c r="S23" i="3"/>
  <c r="P24" i="3"/>
  <c r="P25" i="3"/>
  <c r="P26" i="3"/>
  <c r="P27" i="3"/>
  <c r="P23" i="3"/>
  <c r="O28" i="3"/>
  <c r="I5" i="3" s="1"/>
  <c r="N28" i="3"/>
  <c r="H5" i="3" s="1"/>
  <c r="J22" i="3"/>
  <c r="I10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4" i="3"/>
  <c r="Q20" i="3"/>
  <c r="H15" i="3" s="1"/>
  <c r="R20" i="3"/>
  <c r="I15" i="3" s="1"/>
  <c r="T20" i="3"/>
  <c r="H16" i="3" s="1"/>
  <c r="U20" i="3"/>
  <c r="I16" i="3" s="1"/>
  <c r="O20" i="3"/>
  <c r="I14" i="3" s="1"/>
  <c r="N20" i="3"/>
  <c r="H14" i="3" s="1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4" i="3"/>
  <c r="J28" i="3"/>
  <c r="J27" i="3"/>
  <c r="I30" i="3"/>
  <c r="G18" i="3"/>
  <c r="F18" i="3"/>
  <c r="E18" i="3"/>
  <c r="H30" i="3"/>
  <c r="G30" i="3"/>
  <c r="H17" i="3" l="1"/>
  <c r="J10" i="3"/>
  <c r="P20" i="3"/>
  <c r="J15" i="3"/>
  <c r="V35" i="3"/>
  <c r="P41" i="3"/>
  <c r="S28" i="3"/>
  <c r="V28" i="3"/>
  <c r="S35" i="3"/>
  <c r="J16" i="3"/>
  <c r="J14" i="3"/>
  <c r="V20" i="3"/>
  <c r="J30" i="3"/>
  <c r="J11" i="3"/>
  <c r="J9" i="3"/>
  <c r="P28" i="3"/>
  <c r="J17" i="3"/>
  <c r="J13" i="3"/>
  <c r="J12" i="3"/>
  <c r="I6" i="3"/>
  <c r="J5" i="3"/>
  <c r="S20" i="3"/>
  <c r="I7" i="3" l="1"/>
  <c r="H7" i="3"/>
  <c r="H18" i="3" s="1"/>
  <c r="H32" i="3" s="1"/>
  <c r="J6" i="3"/>
  <c r="H40" i="1"/>
  <c r="G40" i="1"/>
  <c r="H30" i="1"/>
  <c r="H21" i="1"/>
  <c r="F21" i="1"/>
  <c r="J7" i="3" l="1"/>
  <c r="I18" i="3"/>
  <c r="I32" i="3" s="1"/>
  <c r="J32" i="3" s="1"/>
  <c r="J18" i="3" l="1"/>
</calcChain>
</file>

<file path=xl/sharedStrings.xml><?xml version="1.0" encoding="utf-8"?>
<sst xmlns="http://schemas.openxmlformats.org/spreadsheetml/2006/main" count="134" uniqueCount="49">
  <si>
    <t xml:space="preserve">VI. </t>
  </si>
  <si>
    <t>Inne dane i informacje o zadaniach mających wpływ na stan mienia komunalnego za rok 2022</t>
  </si>
  <si>
    <t xml:space="preserve">1.  </t>
  </si>
  <si>
    <t>Budynki i lokale mieszkalne</t>
  </si>
  <si>
    <t xml:space="preserve">1a) </t>
  </si>
  <si>
    <t xml:space="preserve">Budynki mieszkalne </t>
  </si>
  <si>
    <t xml:space="preserve">Lp. </t>
  </si>
  <si>
    <t xml:space="preserve">Adres </t>
  </si>
  <si>
    <t xml:space="preserve">Ilość mieszkań </t>
  </si>
  <si>
    <t>Łączna                                   pow. użytk. mieszkań                          (w m2)</t>
  </si>
  <si>
    <t xml:space="preserve">Wartość inwentaryzacyjna (w zł) </t>
  </si>
  <si>
    <t xml:space="preserve">Dochody uzyskane                       
   w 2021 r. </t>
  </si>
  <si>
    <t>Al. Krakowska 49</t>
  </si>
  <si>
    <t>Al. Krakowska 57</t>
  </si>
  <si>
    <t>Lotnicza 10</t>
  </si>
  <si>
    <t>Lotnicza 2</t>
  </si>
  <si>
    <t>Młynarska 1</t>
  </si>
  <si>
    <t>Sportowa 10</t>
  </si>
  <si>
    <t>Sportowa 10a</t>
  </si>
  <si>
    <t>Al. Krakowska 109A</t>
  </si>
  <si>
    <t>Niska 19</t>
  </si>
  <si>
    <t>Nadrzeczna 6A</t>
  </si>
  <si>
    <t>Nadrzeczna 6B</t>
  </si>
  <si>
    <t>Nadrzeczna 6C</t>
  </si>
  <si>
    <t>RAZEM dział 700 rozdz. 70005 § 0750</t>
  </si>
  <si>
    <t>1b)</t>
  </si>
  <si>
    <t>Lokale mieszkalne zlokalizowane w budynku o przeznaczeniu ogólnym niemieszkalnym</t>
  </si>
  <si>
    <t>Lp.</t>
  </si>
  <si>
    <t>Adres</t>
  </si>
  <si>
    <t>Podstawowa funkcja budynku</t>
  </si>
  <si>
    <t>Ilość mieszkań</t>
  </si>
  <si>
    <t>Łączna pow. użytk. Mieszkań (w m²)</t>
  </si>
  <si>
    <t>Dochody uzyskane w 2021 r.</t>
  </si>
  <si>
    <t>Dawidy Bankowe, ul. Długa 49</t>
  </si>
  <si>
    <t>Szkoła Podstawowa</t>
  </si>
  <si>
    <t>1c)</t>
  </si>
  <si>
    <t>Lokale mieszkalne na wynajem - podnajem od innych właścicieli</t>
  </si>
  <si>
    <t>Raszyn,ul Dobra 3</t>
  </si>
  <si>
    <t>Raszyn, Al.. Krakowska 25</t>
  </si>
  <si>
    <t>Inne dane i informacje o zadaniach mających wpływ na stan mienia komunalnego za rok 2024</t>
  </si>
  <si>
    <t xml:space="preserve">Dochody uzyskane                       
   w 2024 r. </t>
  </si>
  <si>
    <t>odsetki</t>
  </si>
  <si>
    <t>razem</t>
  </si>
  <si>
    <t>Razem</t>
  </si>
  <si>
    <t>czynsz</t>
  </si>
  <si>
    <t xml:space="preserve">odsetki </t>
  </si>
  <si>
    <t>Sportowa 10A</t>
  </si>
  <si>
    <t>Olszynowa 44</t>
  </si>
  <si>
    <t>Dochody uzyskane w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</si>
</sst>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u/>
      <sz val="10"/>
      <name val="Cambria"/>
      <family val="1"/>
      <charset val="238"/>
    </font>
    <font>
      <sz val="8"/>
      <name val="Cambria"/>
      <family val="1"/>
      <charset val="238"/>
    </font>
    <font>
      <sz val="7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u/>
      <sz val="9"/>
      <name val="Cambria"/>
      <family val="1"/>
      <charset val="238"/>
    </font>
    <font>
      <sz val="9"/>
      <name val="Calibri"/>
      <family val="2"/>
      <charset val="238"/>
      <scheme val="minor"/>
    </font>
    <font>
      <sz val="9"/>
      <name val="Arial CE"/>
      <charset val="238"/>
    </font>
    <font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49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/>
    </xf>
    <xf numFmtId="4" fontId="3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top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4" fontId="5" fillId="2" borderId="4" xfId="1" applyNumberFormat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4" fontId="6" fillId="2" borderId="10" xfId="1" applyNumberFormat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top"/>
    </xf>
    <xf numFmtId="4" fontId="7" fillId="2" borderId="11" xfId="1" applyNumberFormat="1" applyFont="1" applyFill="1" applyBorder="1" applyAlignment="1">
      <alignment vertical="top"/>
    </xf>
    <xf numFmtId="4" fontId="7" fillId="2" borderId="11" xfId="1" applyNumberFormat="1" applyFont="1" applyFill="1" applyBorder="1" applyAlignment="1">
      <alignment horizontal="right" vertical="top"/>
    </xf>
    <xf numFmtId="0" fontId="7" fillId="2" borderId="15" xfId="1" applyFont="1" applyFill="1" applyBorder="1" applyAlignment="1">
      <alignment horizontal="center" vertical="top"/>
    </xf>
    <xf numFmtId="0" fontId="7" fillId="2" borderId="9" xfId="1" applyFont="1" applyFill="1" applyBorder="1" applyAlignment="1">
      <alignment horizontal="center" vertical="top"/>
    </xf>
    <xf numFmtId="4" fontId="7" fillId="2" borderId="9" xfId="1" applyNumberFormat="1" applyFont="1" applyFill="1" applyBorder="1" applyAlignment="1">
      <alignment vertical="top"/>
    </xf>
    <xf numFmtId="0" fontId="8" fillId="2" borderId="9" xfId="1" applyFont="1" applyFill="1" applyBorder="1" applyAlignment="1">
      <alignment horizontal="center" vertical="center"/>
    </xf>
    <xf numFmtId="4" fontId="8" fillId="2" borderId="9" xfId="1" applyNumberFormat="1" applyFont="1" applyFill="1" applyBorder="1" applyAlignment="1">
      <alignment vertical="center"/>
    </xf>
    <xf numFmtId="0" fontId="3" fillId="2" borderId="0" xfId="1" applyFont="1" applyFill="1" applyAlignment="1">
      <alignment horizontal="left" vertical="top"/>
    </xf>
    <xf numFmtId="164" fontId="3" fillId="2" borderId="0" xfId="1" applyNumberFormat="1" applyFont="1" applyFill="1" applyAlignment="1">
      <alignment horizontal="right" vertical="top"/>
    </xf>
    <xf numFmtId="4" fontId="3" fillId="2" borderId="0" xfId="1" applyNumberFormat="1" applyFont="1" applyFill="1" applyAlignment="1">
      <alignment vertical="top"/>
    </xf>
    <xf numFmtId="0" fontId="5" fillId="2" borderId="1" xfId="1" applyFont="1" applyFill="1" applyBorder="1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4" fontId="5" fillId="2" borderId="1" xfId="1" applyNumberFormat="1" applyFont="1" applyFill="1" applyBorder="1" applyAlignment="1">
      <alignment horizontal="center" vertical="top" wrapText="1"/>
    </xf>
    <xf numFmtId="0" fontId="5" fillId="2" borderId="9" xfId="1" applyFont="1" applyFill="1" applyBorder="1" applyAlignment="1">
      <alignment horizontal="center" vertical="top"/>
    </xf>
    <xf numFmtId="4" fontId="5" fillId="2" borderId="9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top"/>
    </xf>
    <xf numFmtId="0" fontId="7" fillId="2" borderId="1" xfId="1" applyFont="1" applyFill="1" applyBorder="1" applyAlignment="1">
      <alignment horizontal="center" vertical="top"/>
    </xf>
    <xf numFmtId="4" fontId="7" fillId="2" borderId="1" xfId="1" applyNumberFormat="1" applyFont="1" applyFill="1" applyBorder="1" applyAlignment="1">
      <alignment vertical="top"/>
    </xf>
    <xf numFmtId="0" fontId="3" fillId="2" borderId="11" xfId="1" applyFont="1" applyFill="1" applyBorder="1" applyAlignment="1">
      <alignment horizontal="center" vertical="top"/>
    </xf>
    <xf numFmtId="0" fontId="3" fillId="2" borderId="11" xfId="1" applyFont="1" applyFill="1" applyBorder="1" applyAlignment="1">
      <alignment vertical="top"/>
    </xf>
    <xf numFmtId="4" fontId="3" fillId="2" borderId="11" xfId="1" applyNumberFormat="1" applyFont="1" applyFill="1" applyBorder="1" applyAlignment="1">
      <alignment vertical="top"/>
    </xf>
    <xf numFmtId="0" fontId="3" fillId="2" borderId="9" xfId="1" applyFont="1" applyFill="1" applyBorder="1" applyAlignment="1">
      <alignment horizontal="center" vertical="top"/>
    </xf>
    <xf numFmtId="0" fontId="3" fillId="2" borderId="9" xfId="1" applyFont="1" applyFill="1" applyBorder="1" applyAlignment="1">
      <alignment vertical="top"/>
    </xf>
    <xf numFmtId="4" fontId="3" fillId="2" borderId="9" xfId="1" applyNumberFormat="1" applyFont="1" applyFill="1" applyBorder="1" applyAlignment="1">
      <alignment vertical="top"/>
    </xf>
    <xf numFmtId="0" fontId="3" fillId="2" borderId="19" xfId="1" applyFont="1" applyFill="1" applyBorder="1" applyAlignment="1">
      <alignment horizontal="center" vertical="top"/>
    </xf>
    <xf numFmtId="2" fontId="3" fillId="2" borderId="19" xfId="1" applyNumberFormat="1" applyFont="1" applyFill="1" applyBorder="1" applyAlignment="1">
      <alignment vertical="top"/>
    </xf>
    <xf numFmtId="4" fontId="2" fillId="2" borderId="19" xfId="1" applyNumberFormat="1" applyFont="1" applyFill="1" applyBorder="1" applyAlignment="1">
      <alignment vertical="top"/>
    </xf>
    <xf numFmtId="0" fontId="9" fillId="2" borderId="0" xfId="2" applyFill="1"/>
    <xf numFmtId="4" fontId="9" fillId="2" borderId="0" xfId="2" applyNumberFormat="1" applyFill="1"/>
    <xf numFmtId="0" fontId="5" fillId="2" borderId="4" xfId="1" applyFont="1" applyFill="1" applyBorder="1" applyAlignment="1">
      <alignment horizontal="center" vertical="top" wrapText="1"/>
    </xf>
    <xf numFmtId="0" fontId="10" fillId="2" borderId="20" xfId="1" applyFont="1" applyFill="1" applyBorder="1" applyAlignment="1">
      <alignment vertical="top"/>
    </xf>
    <xf numFmtId="0" fontId="7" fillId="2" borderId="4" xfId="1" applyFont="1" applyFill="1" applyBorder="1" applyAlignment="1">
      <alignment horizontal="center" vertical="top"/>
    </xf>
    <xf numFmtId="0" fontId="3" fillId="2" borderId="14" xfId="1" applyFont="1" applyFill="1" applyBorder="1" applyAlignment="1">
      <alignment vertical="top"/>
    </xf>
    <xf numFmtId="0" fontId="3" fillId="2" borderId="10" xfId="1" applyFont="1" applyFill="1" applyBorder="1" applyAlignment="1">
      <alignment vertical="top"/>
    </xf>
    <xf numFmtId="0" fontId="7" fillId="2" borderId="1" xfId="1" applyFont="1" applyFill="1" applyBorder="1" applyAlignment="1">
      <alignment horizontal="center" vertical="top" wrapText="1"/>
    </xf>
    <xf numFmtId="4" fontId="7" fillId="2" borderId="15" xfId="1" applyNumberFormat="1" applyFont="1" applyFill="1" applyBorder="1" applyAlignment="1">
      <alignment vertical="top"/>
    </xf>
    <xf numFmtId="0" fontId="7" fillId="2" borderId="5" xfId="1" applyFont="1" applyFill="1" applyBorder="1" applyAlignment="1">
      <alignment horizontal="center" vertical="center"/>
    </xf>
    <xf numFmtId="4" fontId="7" fillId="2" borderId="5" xfId="1" applyNumberFormat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11" fillId="0" borderId="0" xfId="0" applyFont="1"/>
    <xf numFmtId="0" fontId="7" fillId="2" borderId="0" xfId="1" applyFont="1" applyFill="1" applyAlignment="1">
      <alignment vertical="center"/>
    </xf>
    <xf numFmtId="0" fontId="12" fillId="2" borderId="0" xfId="1" applyFont="1" applyFill="1" applyAlignment="1">
      <alignment horizontal="left" vertical="center"/>
    </xf>
    <xf numFmtId="0" fontId="7" fillId="2" borderId="0" xfId="1" applyFont="1" applyFill="1" applyAlignment="1">
      <alignment vertical="top"/>
    </xf>
    <xf numFmtId="0" fontId="11" fillId="0" borderId="19" xfId="0" applyFont="1" applyBorder="1"/>
    <xf numFmtId="0" fontId="11" fillId="0" borderId="17" xfId="0" applyFont="1" applyBorder="1"/>
    <xf numFmtId="0" fontId="11" fillId="0" borderId="18" xfId="0" applyFont="1" applyBorder="1"/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4" fontId="7" fillId="2" borderId="4" xfId="1" applyNumberFormat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" fontId="11" fillId="0" borderId="19" xfId="0" applyNumberFormat="1" applyFont="1" applyBorder="1"/>
    <xf numFmtId="0" fontId="7" fillId="2" borderId="0" xfId="1" applyFont="1" applyFill="1" applyAlignment="1">
      <alignment horizontal="left" vertical="top"/>
    </xf>
    <xf numFmtId="164" fontId="7" fillId="2" borderId="0" xfId="1" applyNumberFormat="1" applyFont="1" applyFill="1" applyAlignment="1">
      <alignment horizontal="right" vertical="top"/>
    </xf>
    <xf numFmtId="4" fontId="7" fillId="2" borderId="0" xfId="1" applyNumberFormat="1" applyFont="1" applyFill="1" applyAlignment="1">
      <alignment vertical="top"/>
    </xf>
    <xf numFmtId="4" fontId="7" fillId="2" borderId="1" xfId="1" applyNumberFormat="1" applyFont="1" applyFill="1" applyBorder="1" applyAlignment="1">
      <alignment horizontal="center" vertical="top" wrapText="1"/>
    </xf>
    <xf numFmtId="49" fontId="7" fillId="2" borderId="9" xfId="1" applyNumberFormat="1" applyFont="1" applyFill="1" applyBorder="1" applyAlignment="1">
      <alignment horizontal="center" vertical="top"/>
    </xf>
    <xf numFmtId="0" fontId="13" fillId="0" borderId="19" xfId="0" applyFont="1" applyBorder="1"/>
    <xf numFmtId="0" fontId="11" fillId="0" borderId="16" xfId="0" applyFont="1" applyBorder="1"/>
    <xf numFmtId="0" fontId="7" fillId="2" borderId="19" xfId="1" applyFont="1" applyFill="1" applyBorder="1" applyAlignment="1">
      <alignment horizontal="center" vertical="top"/>
    </xf>
    <xf numFmtId="2" fontId="7" fillId="2" borderId="19" xfId="1" applyNumberFormat="1" applyFont="1" applyFill="1" applyBorder="1" applyAlignment="1">
      <alignment vertical="top"/>
    </xf>
    <xf numFmtId="4" fontId="8" fillId="2" borderId="19" xfId="1" applyNumberFormat="1" applyFont="1" applyFill="1" applyBorder="1" applyAlignment="1">
      <alignment vertical="top"/>
    </xf>
    <xf numFmtId="0" fontId="13" fillId="0" borderId="0" xfId="0" applyFont="1"/>
    <xf numFmtId="0" fontId="14" fillId="2" borderId="0" xfId="2" applyFont="1" applyFill="1"/>
    <xf numFmtId="0" fontId="7" fillId="2" borderId="4" xfId="1" applyFont="1" applyFill="1" applyBorder="1" applyAlignment="1">
      <alignment horizontal="center" vertical="top" wrapText="1"/>
    </xf>
    <xf numFmtId="0" fontId="15" fillId="2" borderId="20" xfId="1" applyFont="1" applyFill="1" applyBorder="1" applyAlignment="1">
      <alignment vertical="top"/>
    </xf>
    <xf numFmtId="0" fontId="7" fillId="2" borderId="14" xfId="1" applyFont="1" applyFill="1" applyBorder="1" applyAlignment="1">
      <alignment vertical="top"/>
    </xf>
    <xf numFmtId="0" fontId="7" fillId="2" borderId="11" xfId="1" applyFont="1" applyFill="1" applyBorder="1" applyAlignment="1">
      <alignment vertical="top"/>
    </xf>
    <xf numFmtId="0" fontId="7" fillId="2" borderId="10" xfId="1" applyFont="1" applyFill="1" applyBorder="1" applyAlignment="1">
      <alignment vertical="top"/>
    </xf>
    <xf numFmtId="0" fontId="7" fillId="2" borderId="9" xfId="1" applyFont="1" applyFill="1" applyBorder="1" applyAlignment="1">
      <alignment vertical="top"/>
    </xf>
    <xf numFmtId="4" fontId="11" fillId="3" borderId="0" xfId="0" applyNumberFormat="1" applyFont="1" applyFill="1"/>
    <xf numFmtId="0" fontId="7" fillId="2" borderId="12" xfId="1" applyFont="1" applyFill="1" applyBorder="1" applyAlignment="1">
      <alignment horizontal="left" vertical="top"/>
    </xf>
    <xf numFmtId="0" fontId="7" fillId="2" borderId="13" xfId="1" applyFont="1" applyFill="1" applyBorder="1" applyAlignment="1">
      <alignment horizontal="left" vertical="top"/>
    </xf>
    <xf numFmtId="0" fontId="7" fillId="2" borderId="14" xfId="1" applyFont="1" applyFill="1" applyBorder="1" applyAlignment="1">
      <alignment horizontal="left" vertical="top"/>
    </xf>
    <xf numFmtId="0" fontId="3" fillId="2" borderId="0" xfId="1" applyFont="1" applyFill="1" applyAlignment="1">
      <alignment horizontal="left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 vertical="top" wrapText="1"/>
    </xf>
    <xf numFmtId="0" fontId="7" fillId="2" borderId="3" xfId="1" applyFont="1" applyFill="1" applyBorder="1" applyAlignment="1">
      <alignment horizontal="left" vertical="top" wrapText="1"/>
    </xf>
    <xf numFmtId="0" fontId="7" fillId="2" borderId="4" xfId="1" applyFont="1" applyFill="1" applyBorder="1" applyAlignment="1">
      <alignment horizontal="left" vertical="top" wrapText="1"/>
    </xf>
    <xf numFmtId="0" fontId="7" fillId="2" borderId="12" xfId="1" applyFont="1" applyFill="1" applyBorder="1" applyAlignment="1">
      <alignment horizontal="left" vertical="top" wrapText="1"/>
    </xf>
    <xf numFmtId="0" fontId="7" fillId="2" borderId="13" xfId="1" applyFont="1" applyFill="1" applyBorder="1" applyAlignment="1">
      <alignment horizontal="left" vertical="top" wrapText="1"/>
    </xf>
    <xf numFmtId="0" fontId="7" fillId="2" borderId="14" xfId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center" vertical="top"/>
    </xf>
    <xf numFmtId="0" fontId="5" fillId="2" borderId="3" xfId="1" applyFont="1" applyFill="1" applyBorder="1" applyAlignment="1">
      <alignment horizontal="center" vertical="top"/>
    </xf>
    <xf numFmtId="0" fontId="7" fillId="2" borderId="6" xfId="1" applyFont="1" applyFill="1" applyBorder="1" applyAlignment="1">
      <alignment horizontal="left" vertical="top"/>
    </xf>
    <xf numFmtId="0" fontId="7" fillId="2" borderId="7" xfId="1" applyFont="1" applyFill="1" applyBorder="1" applyAlignment="1">
      <alignment horizontal="left" vertical="top"/>
    </xf>
    <xf numFmtId="0" fontId="7" fillId="2" borderId="8" xfId="1" applyFont="1" applyFill="1" applyBorder="1" applyAlignment="1">
      <alignment horizontal="left" vertical="top"/>
    </xf>
    <xf numFmtId="0" fontId="8" fillId="2" borderId="16" xfId="1" applyFont="1" applyFill="1" applyBorder="1" applyAlignment="1">
      <alignment horizontal="left" vertical="center" wrapText="1"/>
    </xf>
    <xf numFmtId="0" fontId="8" fillId="2" borderId="17" xfId="1" applyFont="1" applyFill="1" applyBorder="1" applyAlignment="1">
      <alignment horizontal="left" vertical="center" wrapText="1"/>
    </xf>
    <xf numFmtId="0" fontId="8" fillId="2" borderId="18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center" vertical="top"/>
    </xf>
    <xf numFmtId="0" fontId="5" fillId="2" borderId="6" xfId="1" applyFont="1" applyFill="1" applyBorder="1" applyAlignment="1">
      <alignment horizontal="center" vertical="top"/>
    </xf>
    <xf numFmtId="0" fontId="5" fillId="2" borderId="7" xfId="1" applyFont="1" applyFill="1" applyBorder="1" applyAlignment="1">
      <alignment horizontal="center" vertical="top"/>
    </xf>
    <xf numFmtId="0" fontId="5" fillId="2" borderId="8" xfId="1" applyFont="1" applyFill="1" applyBorder="1" applyAlignment="1">
      <alignment horizontal="center" vertical="top"/>
    </xf>
    <xf numFmtId="0" fontId="7" fillId="2" borderId="2" xfId="1" applyFont="1" applyFill="1" applyBorder="1" applyAlignment="1">
      <alignment horizontal="left" vertical="top"/>
    </xf>
    <xf numFmtId="0" fontId="7" fillId="2" borderId="3" xfId="1" applyFont="1" applyFill="1" applyBorder="1" applyAlignment="1">
      <alignment horizontal="left" vertical="top"/>
    </xf>
    <xf numFmtId="0" fontId="7" fillId="2" borderId="4" xfId="1" applyFont="1" applyFill="1" applyBorder="1" applyAlignment="1">
      <alignment horizontal="left" vertical="top"/>
    </xf>
    <xf numFmtId="0" fontId="3" fillId="2" borderId="12" xfId="1" applyFont="1" applyFill="1" applyBorder="1" applyAlignment="1">
      <alignment horizontal="left" vertical="top"/>
    </xf>
    <xf numFmtId="0" fontId="3" fillId="2" borderId="13" xfId="1" applyFont="1" applyFill="1" applyBorder="1" applyAlignment="1">
      <alignment horizontal="left" vertical="top"/>
    </xf>
    <xf numFmtId="0" fontId="3" fillId="2" borderId="14" xfId="1" applyFont="1" applyFill="1" applyBorder="1" applyAlignment="1">
      <alignment horizontal="left" vertical="top"/>
    </xf>
    <xf numFmtId="0" fontId="3" fillId="2" borderId="6" xfId="1" applyFont="1" applyFill="1" applyBorder="1" applyAlignment="1">
      <alignment horizontal="left" vertical="top"/>
    </xf>
    <xf numFmtId="0" fontId="3" fillId="2" borderId="7" xfId="1" applyFont="1" applyFill="1" applyBorder="1" applyAlignment="1">
      <alignment horizontal="left" vertical="top"/>
    </xf>
    <xf numFmtId="0" fontId="3" fillId="2" borderId="8" xfId="1" applyFont="1" applyFill="1" applyBorder="1" applyAlignment="1">
      <alignment horizontal="left" vertical="top"/>
    </xf>
    <xf numFmtId="0" fontId="2" fillId="2" borderId="16" xfId="1" applyFont="1" applyFill="1" applyBorder="1" applyAlignment="1">
      <alignment vertical="top"/>
    </xf>
    <xf numFmtId="0" fontId="2" fillId="2" borderId="17" xfId="1" applyFont="1" applyFill="1" applyBorder="1" applyAlignment="1">
      <alignment vertical="top"/>
    </xf>
    <xf numFmtId="0" fontId="2" fillId="2" borderId="18" xfId="1" applyFont="1" applyFill="1" applyBorder="1" applyAlignment="1">
      <alignment vertical="top"/>
    </xf>
    <xf numFmtId="0" fontId="9" fillId="2" borderId="0" xfId="2" applyFill="1"/>
    <xf numFmtId="0" fontId="8" fillId="2" borderId="16" xfId="1" applyFont="1" applyFill="1" applyBorder="1" applyAlignment="1">
      <alignment vertical="top"/>
    </xf>
    <xf numFmtId="0" fontId="8" fillId="2" borderId="17" xfId="1" applyFont="1" applyFill="1" applyBorder="1" applyAlignment="1">
      <alignment vertical="top"/>
    </xf>
    <xf numFmtId="0" fontId="8" fillId="2" borderId="18" xfId="1" applyFont="1" applyFill="1" applyBorder="1" applyAlignment="1">
      <alignment vertical="top"/>
    </xf>
    <xf numFmtId="0" fontId="7" fillId="2" borderId="21" xfId="1" applyFont="1" applyFill="1" applyBorder="1" applyAlignment="1">
      <alignment horizontal="left" vertical="top"/>
    </xf>
    <xf numFmtId="0" fontId="7" fillId="2" borderId="22" xfId="1" applyFont="1" applyFill="1" applyBorder="1" applyAlignment="1">
      <alignment horizontal="left" vertical="top"/>
    </xf>
    <xf numFmtId="0" fontId="7" fillId="2" borderId="23" xfId="1" applyFont="1" applyFill="1" applyBorder="1" applyAlignment="1">
      <alignment horizontal="left" vertical="top"/>
    </xf>
    <xf numFmtId="0" fontId="7" fillId="2" borderId="2" xfId="1" applyFont="1" applyFill="1" applyBorder="1" applyAlignment="1">
      <alignment horizontal="center" vertical="top"/>
    </xf>
    <xf numFmtId="0" fontId="7" fillId="2" borderId="3" xfId="1" applyFont="1" applyFill="1" applyBorder="1" applyAlignment="1">
      <alignment horizontal="center" vertical="top"/>
    </xf>
    <xf numFmtId="0" fontId="7" fillId="2" borderId="4" xfId="1" applyFont="1" applyFill="1" applyBorder="1" applyAlignment="1">
      <alignment horizontal="center" vertical="top"/>
    </xf>
    <xf numFmtId="0" fontId="7" fillId="2" borderId="6" xfId="1" applyFont="1" applyFill="1" applyBorder="1" applyAlignment="1">
      <alignment horizontal="center" vertical="top"/>
    </xf>
    <xf numFmtId="0" fontId="7" fillId="2" borderId="7" xfId="1" applyFont="1" applyFill="1" applyBorder="1" applyAlignment="1">
      <alignment horizontal="center" vertical="top"/>
    </xf>
    <xf numFmtId="0" fontId="7" fillId="2" borderId="8" xfId="1" applyFont="1" applyFill="1" applyBorder="1" applyAlignment="1">
      <alignment horizontal="center" vertical="top"/>
    </xf>
    <xf numFmtId="0" fontId="14" fillId="2" borderId="0" xfId="2" applyFont="1" applyFill="1"/>
    <xf numFmtId="0" fontId="7" fillId="2" borderId="0" xfId="1" applyFont="1" applyFill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</cellXfs>
  <cellStyles count="3">
    <cellStyle name="Normalny" xfId="0" builtinId="0"/>
    <cellStyle name="Normalny_Arkusz1" xfId="2" xr:uid="{C9780BE9-EE2F-4316-B7F8-27DBAAEE52B8}"/>
    <cellStyle name="Normalny_sprawozdanie opisowe za 2016" xfId="1" xr:uid="{863F1D41-A3E0-4E88-B6C9-3DE34EE733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A006F-D1A5-4829-8692-F4B323A7BD48}">
  <dimension ref="A1:H40"/>
  <sheetViews>
    <sheetView workbookViewId="0">
      <selection activeCell="E51" sqref="E51"/>
    </sheetView>
  </sheetViews>
  <sheetFormatPr defaultRowHeight="15" x14ac:dyDescent="0.25"/>
  <cols>
    <col min="5" max="5" width="17.7109375" customWidth="1"/>
    <col min="6" max="6" width="22" customWidth="1"/>
    <col min="7" max="7" width="20.28515625" customWidth="1"/>
    <col min="8" max="8" width="20.42578125" bestFit="1" customWidth="1"/>
  </cols>
  <sheetData>
    <row r="1" spans="1:8" x14ac:dyDescent="0.25">
      <c r="A1" s="1" t="s">
        <v>0</v>
      </c>
      <c r="B1" s="91" t="s">
        <v>1</v>
      </c>
      <c r="C1" s="91"/>
      <c r="D1" s="91"/>
      <c r="E1" s="91"/>
      <c r="F1" s="91"/>
      <c r="G1" s="91"/>
      <c r="H1" s="91"/>
    </row>
    <row r="2" spans="1:8" x14ac:dyDescent="0.25">
      <c r="A2" s="1"/>
      <c r="B2" s="2"/>
      <c r="C2" s="3"/>
      <c r="D2" s="3"/>
      <c r="E2" s="3"/>
      <c r="F2" s="3"/>
      <c r="G2" s="3"/>
      <c r="H2" s="4"/>
    </row>
    <row r="3" spans="1:8" x14ac:dyDescent="0.25">
      <c r="A3" s="3" t="s">
        <v>2</v>
      </c>
      <c r="B3" s="5" t="s">
        <v>3</v>
      </c>
      <c r="C3" s="6"/>
      <c r="D3" s="3"/>
      <c r="E3" s="3"/>
      <c r="F3" s="3"/>
      <c r="G3" s="3"/>
      <c r="H3" s="4"/>
    </row>
    <row r="4" spans="1:8" x14ac:dyDescent="0.25">
      <c r="A4" s="3"/>
      <c r="B4" s="2"/>
      <c r="C4" s="6"/>
      <c r="D4" s="3"/>
      <c r="E4" s="3"/>
      <c r="F4" s="3"/>
      <c r="G4" s="3"/>
      <c r="H4" s="4"/>
    </row>
    <row r="5" spans="1:8" x14ac:dyDescent="0.25">
      <c r="A5" s="3" t="s">
        <v>4</v>
      </c>
      <c r="B5" s="2" t="s">
        <v>5</v>
      </c>
      <c r="C5" s="6"/>
      <c r="D5" s="3"/>
      <c r="E5" s="3"/>
      <c r="F5" s="3"/>
      <c r="G5" s="3"/>
      <c r="H5" s="4"/>
    </row>
    <row r="6" spans="1:8" x14ac:dyDescent="0.25">
      <c r="A6" s="3"/>
      <c r="B6" s="2"/>
      <c r="C6" s="3"/>
      <c r="D6" s="3"/>
      <c r="E6" s="3"/>
      <c r="F6" s="3"/>
      <c r="G6" s="3"/>
      <c r="H6" s="4"/>
    </row>
    <row r="7" spans="1:8" ht="31.5" x14ac:dyDescent="0.25">
      <c r="A7" s="7" t="s">
        <v>6</v>
      </c>
      <c r="B7" s="92" t="s">
        <v>7</v>
      </c>
      <c r="C7" s="93"/>
      <c r="D7" s="94"/>
      <c r="E7" s="7" t="s">
        <v>8</v>
      </c>
      <c r="F7" s="7" t="s">
        <v>9</v>
      </c>
      <c r="G7" s="8" t="s">
        <v>10</v>
      </c>
      <c r="H7" s="9" t="s">
        <v>11</v>
      </c>
    </row>
    <row r="8" spans="1:8" x14ac:dyDescent="0.25">
      <c r="A8" s="10">
        <v>1</v>
      </c>
      <c r="B8" s="95">
        <v>2</v>
      </c>
      <c r="C8" s="96"/>
      <c r="D8" s="97"/>
      <c r="E8" s="11">
        <v>3</v>
      </c>
      <c r="F8" s="11">
        <v>4</v>
      </c>
      <c r="G8" s="12">
        <v>5</v>
      </c>
      <c r="H8" s="13">
        <v>6</v>
      </c>
    </row>
    <row r="9" spans="1:8" x14ac:dyDescent="0.25">
      <c r="A9" s="14">
        <v>1</v>
      </c>
      <c r="B9" s="98" t="s">
        <v>12</v>
      </c>
      <c r="C9" s="99"/>
      <c r="D9" s="100"/>
      <c r="E9" s="14">
        <v>5</v>
      </c>
      <c r="F9" s="15">
        <v>150.19999999999999</v>
      </c>
      <c r="G9" s="15"/>
      <c r="H9" s="15">
        <v>4515.17</v>
      </c>
    </row>
    <row r="10" spans="1:8" x14ac:dyDescent="0.25">
      <c r="A10" s="14">
        <v>2</v>
      </c>
      <c r="B10" s="101" t="s">
        <v>13</v>
      </c>
      <c r="C10" s="102"/>
      <c r="D10" s="103"/>
      <c r="E10" s="14">
        <v>5</v>
      </c>
      <c r="F10" s="15">
        <v>114.4</v>
      </c>
      <c r="G10" s="15"/>
      <c r="H10" s="15">
        <v>2527.64</v>
      </c>
    </row>
    <row r="11" spans="1:8" x14ac:dyDescent="0.25">
      <c r="A11" s="14">
        <v>3</v>
      </c>
      <c r="B11" s="101" t="s">
        <v>14</v>
      </c>
      <c r="C11" s="102"/>
      <c r="D11" s="103"/>
      <c r="E11" s="14">
        <v>4</v>
      </c>
      <c r="F11" s="15">
        <v>122</v>
      </c>
      <c r="G11" s="15"/>
      <c r="H11" s="16">
        <v>3349.11</v>
      </c>
    </row>
    <row r="12" spans="1:8" x14ac:dyDescent="0.25">
      <c r="A12" s="14">
        <v>4</v>
      </c>
      <c r="B12" s="101" t="s">
        <v>15</v>
      </c>
      <c r="C12" s="102"/>
      <c r="D12" s="103"/>
      <c r="E12" s="14">
        <v>1</v>
      </c>
      <c r="F12" s="15">
        <v>34</v>
      </c>
      <c r="G12" s="15"/>
      <c r="H12" s="15">
        <v>0</v>
      </c>
    </row>
    <row r="13" spans="1:8" x14ac:dyDescent="0.25">
      <c r="A13" s="14">
        <v>5</v>
      </c>
      <c r="B13" s="101" t="s">
        <v>16</v>
      </c>
      <c r="C13" s="102"/>
      <c r="D13" s="103"/>
      <c r="E13" s="14">
        <v>4</v>
      </c>
      <c r="F13" s="15">
        <v>119</v>
      </c>
      <c r="G13" s="15"/>
      <c r="H13" s="15">
        <v>3248.59</v>
      </c>
    </row>
    <row r="14" spans="1:8" x14ac:dyDescent="0.25">
      <c r="A14" s="17">
        <v>6</v>
      </c>
      <c r="B14" s="101" t="s">
        <v>17</v>
      </c>
      <c r="C14" s="102"/>
      <c r="D14" s="103"/>
      <c r="E14" s="14">
        <v>1</v>
      </c>
      <c r="F14" s="15">
        <v>42.1</v>
      </c>
      <c r="G14" s="15"/>
      <c r="H14" s="15">
        <v>3219.26</v>
      </c>
    </row>
    <row r="15" spans="1:8" x14ac:dyDescent="0.25">
      <c r="A15" s="17">
        <v>7</v>
      </c>
      <c r="B15" s="88" t="s">
        <v>18</v>
      </c>
      <c r="C15" s="89"/>
      <c r="D15" s="90"/>
      <c r="E15" s="14">
        <v>3</v>
      </c>
      <c r="F15" s="15">
        <v>59.9</v>
      </c>
      <c r="G15" s="15"/>
      <c r="H15" s="15">
        <v>3006.53</v>
      </c>
    </row>
    <row r="16" spans="1:8" x14ac:dyDescent="0.25">
      <c r="A16" s="17">
        <v>8</v>
      </c>
      <c r="B16" s="88" t="s">
        <v>19</v>
      </c>
      <c r="C16" s="89"/>
      <c r="D16" s="90"/>
      <c r="E16" s="14">
        <v>1</v>
      </c>
      <c r="F16" s="15">
        <v>41.6</v>
      </c>
      <c r="G16" s="15"/>
      <c r="H16" s="15">
        <v>4934</v>
      </c>
    </row>
    <row r="17" spans="1:8" x14ac:dyDescent="0.25">
      <c r="A17" s="17">
        <v>9</v>
      </c>
      <c r="B17" s="88" t="s">
        <v>20</v>
      </c>
      <c r="C17" s="89"/>
      <c r="D17" s="90"/>
      <c r="E17" s="14">
        <v>3</v>
      </c>
      <c r="F17" s="15">
        <v>74.400000000000006</v>
      </c>
      <c r="G17" s="15"/>
      <c r="H17" s="15">
        <v>2213.6</v>
      </c>
    </row>
    <row r="18" spans="1:8" x14ac:dyDescent="0.25">
      <c r="A18" s="17">
        <v>10</v>
      </c>
      <c r="B18" s="88" t="s">
        <v>21</v>
      </c>
      <c r="C18" s="89"/>
      <c r="D18" s="90"/>
      <c r="E18" s="14">
        <v>16</v>
      </c>
      <c r="F18" s="15">
        <v>569.9</v>
      </c>
      <c r="G18" s="15"/>
      <c r="H18" s="15">
        <v>56972.73</v>
      </c>
    </row>
    <row r="19" spans="1:8" x14ac:dyDescent="0.25">
      <c r="A19" s="17">
        <v>11</v>
      </c>
      <c r="B19" s="88" t="s">
        <v>22</v>
      </c>
      <c r="C19" s="89"/>
      <c r="D19" s="90"/>
      <c r="E19" s="14">
        <v>16</v>
      </c>
      <c r="F19" s="15">
        <v>569.9</v>
      </c>
      <c r="G19" s="15"/>
      <c r="H19" s="15">
        <v>13926.86</v>
      </c>
    </row>
    <row r="20" spans="1:8" x14ac:dyDescent="0.25">
      <c r="A20" s="17">
        <v>12</v>
      </c>
      <c r="B20" s="106" t="s">
        <v>23</v>
      </c>
      <c r="C20" s="107"/>
      <c r="D20" s="108"/>
      <c r="E20" s="18">
        <v>16</v>
      </c>
      <c r="F20" s="19">
        <v>569.9</v>
      </c>
      <c r="G20" s="19"/>
      <c r="H20" s="19">
        <v>59689.45</v>
      </c>
    </row>
    <row r="21" spans="1:8" x14ac:dyDescent="0.25">
      <c r="A21" s="109" t="s">
        <v>24</v>
      </c>
      <c r="B21" s="110"/>
      <c r="C21" s="110"/>
      <c r="D21" s="111"/>
      <c r="E21" s="20">
        <v>75</v>
      </c>
      <c r="F21" s="21">
        <f>SUM(F9:F20)</f>
        <v>2467.3000000000002</v>
      </c>
      <c r="G21" s="21">
        <v>0</v>
      </c>
      <c r="H21" s="21">
        <f>SUM(H9:H20)</f>
        <v>157602.94</v>
      </c>
    </row>
    <row r="22" spans="1:8" x14ac:dyDescent="0.25">
      <c r="A22" s="3"/>
      <c r="B22" s="2"/>
      <c r="C22" s="3"/>
      <c r="D22" s="3"/>
      <c r="E22" s="3"/>
      <c r="F22" s="3"/>
      <c r="G22" s="3"/>
      <c r="H22" s="4"/>
    </row>
    <row r="23" spans="1:8" x14ac:dyDescent="0.25">
      <c r="A23" s="6" t="s">
        <v>25</v>
      </c>
      <c r="B23" s="22" t="s">
        <v>26</v>
      </c>
      <c r="C23" s="6"/>
      <c r="D23" s="23"/>
      <c r="E23" s="6"/>
      <c r="F23" s="6"/>
      <c r="G23" s="6"/>
      <c r="H23" s="24"/>
    </row>
    <row r="24" spans="1:8" x14ac:dyDescent="0.25">
      <c r="A24" s="6"/>
      <c r="B24" s="22"/>
      <c r="C24" s="6"/>
      <c r="D24" s="23"/>
      <c r="E24" s="6"/>
      <c r="F24" s="6"/>
      <c r="G24" s="6"/>
      <c r="H24" s="24"/>
    </row>
    <row r="25" spans="1:8" ht="21" x14ac:dyDescent="0.25">
      <c r="A25" s="25" t="s">
        <v>27</v>
      </c>
      <c r="B25" s="104" t="s">
        <v>28</v>
      </c>
      <c r="C25" s="105"/>
      <c r="D25" s="112"/>
      <c r="E25" s="26" t="s">
        <v>29</v>
      </c>
      <c r="F25" s="25" t="s">
        <v>30</v>
      </c>
      <c r="G25" s="26" t="s">
        <v>31</v>
      </c>
      <c r="H25" s="27" t="s">
        <v>32</v>
      </c>
    </row>
    <row r="26" spans="1:8" x14ac:dyDescent="0.25">
      <c r="A26" s="28">
        <v>1</v>
      </c>
      <c r="B26" s="113">
        <v>2</v>
      </c>
      <c r="C26" s="114"/>
      <c r="D26" s="115"/>
      <c r="E26" s="28">
        <v>3</v>
      </c>
      <c r="F26" s="28">
        <v>4</v>
      </c>
      <c r="G26" s="28">
        <v>5</v>
      </c>
      <c r="H26" s="29">
        <v>6</v>
      </c>
    </row>
    <row r="27" spans="1:8" x14ac:dyDescent="0.25">
      <c r="A27" s="30">
        <v>1</v>
      </c>
      <c r="B27" s="116" t="s">
        <v>33</v>
      </c>
      <c r="C27" s="117"/>
      <c r="D27" s="118"/>
      <c r="E27" s="31" t="s">
        <v>34</v>
      </c>
      <c r="F27" s="31">
        <v>1</v>
      </c>
      <c r="G27" s="32">
        <v>44</v>
      </c>
      <c r="H27" s="32">
        <v>2397.12</v>
      </c>
    </row>
    <row r="28" spans="1:8" x14ac:dyDescent="0.25">
      <c r="A28" s="33">
        <v>2</v>
      </c>
      <c r="B28" s="119"/>
      <c r="C28" s="120"/>
      <c r="D28" s="121"/>
      <c r="E28" s="34"/>
      <c r="F28" s="34"/>
      <c r="G28" s="34"/>
      <c r="H28" s="35"/>
    </row>
    <row r="29" spans="1:8" x14ac:dyDescent="0.25">
      <c r="A29" s="36">
        <v>3</v>
      </c>
      <c r="B29" s="122"/>
      <c r="C29" s="123"/>
      <c r="D29" s="124"/>
      <c r="E29" s="37"/>
      <c r="F29" s="37"/>
      <c r="G29" s="37"/>
      <c r="H29" s="38"/>
    </row>
    <row r="30" spans="1:8" x14ac:dyDescent="0.25">
      <c r="A30" s="125" t="s">
        <v>24</v>
      </c>
      <c r="B30" s="126"/>
      <c r="C30" s="126"/>
      <c r="D30" s="126"/>
      <c r="E30" s="127"/>
      <c r="F30" s="39">
        <v>1</v>
      </c>
      <c r="G30" s="40">
        <v>44</v>
      </c>
      <c r="H30" s="41">
        <f>SUM(H27:H28)</f>
        <v>2397.12</v>
      </c>
    </row>
    <row r="31" spans="1:8" x14ac:dyDescent="0.25">
      <c r="A31" s="42"/>
      <c r="B31" s="42"/>
      <c r="C31" s="42"/>
      <c r="D31" s="42"/>
      <c r="E31" s="42"/>
      <c r="F31" s="42"/>
      <c r="G31" s="42"/>
      <c r="H31" s="43"/>
    </row>
    <row r="32" spans="1:8" x14ac:dyDescent="0.25">
      <c r="A32" s="42"/>
      <c r="B32" s="42"/>
      <c r="C32" s="42"/>
      <c r="D32" s="42"/>
      <c r="E32" s="42"/>
      <c r="F32" s="42"/>
      <c r="G32" s="42"/>
      <c r="H32" s="43"/>
    </row>
    <row r="33" spans="1:8" x14ac:dyDescent="0.25">
      <c r="A33" s="42" t="s">
        <v>35</v>
      </c>
      <c r="B33" s="128" t="s">
        <v>36</v>
      </c>
      <c r="C33" s="128"/>
      <c r="D33" s="128"/>
      <c r="E33" s="128"/>
      <c r="F33" s="128"/>
      <c r="G33" s="128"/>
      <c r="H33" s="43"/>
    </row>
    <row r="34" spans="1:8" x14ac:dyDescent="0.25">
      <c r="A34" s="42"/>
      <c r="B34" s="42"/>
      <c r="C34" s="42"/>
      <c r="D34" s="42"/>
      <c r="E34" s="42"/>
      <c r="F34" s="42"/>
      <c r="G34" s="42"/>
      <c r="H34" s="43"/>
    </row>
    <row r="35" spans="1:8" ht="21" x14ac:dyDescent="0.25">
      <c r="A35" s="25" t="s">
        <v>27</v>
      </c>
      <c r="B35" s="104" t="s">
        <v>28</v>
      </c>
      <c r="C35" s="105"/>
      <c r="D35" s="105"/>
      <c r="E35" s="44"/>
      <c r="F35" s="25" t="s">
        <v>30</v>
      </c>
      <c r="G35" s="26" t="s">
        <v>31</v>
      </c>
      <c r="H35" s="27" t="s">
        <v>32</v>
      </c>
    </row>
    <row r="36" spans="1:8" x14ac:dyDescent="0.25">
      <c r="A36" s="28">
        <v>1</v>
      </c>
      <c r="B36" s="113">
        <v>2</v>
      </c>
      <c r="C36" s="114"/>
      <c r="D36" s="114"/>
      <c r="E36" s="45"/>
      <c r="F36" s="28">
        <v>3</v>
      </c>
      <c r="G36" s="28">
        <v>4</v>
      </c>
      <c r="H36" s="29">
        <v>5</v>
      </c>
    </row>
    <row r="37" spans="1:8" x14ac:dyDescent="0.25">
      <c r="A37" s="30">
        <v>1</v>
      </c>
      <c r="B37" s="116" t="s">
        <v>37</v>
      </c>
      <c r="C37" s="117"/>
      <c r="D37" s="117"/>
      <c r="E37" s="46"/>
      <c r="F37" s="31">
        <v>1</v>
      </c>
      <c r="G37" s="32">
        <v>57</v>
      </c>
      <c r="H37" s="32">
        <v>782.22</v>
      </c>
    </row>
    <row r="38" spans="1:8" x14ac:dyDescent="0.25">
      <c r="A38" s="33">
        <v>2</v>
      </c>
      <c r="B38" s="119" t="s">
        <v>38</v>
      </c>
      <c r="C38" s="120"/>
      <c r="D38" s="120"/>
      <c r="E38" s="47"/>
      <c r="F38" s="33">
        <v>1</v>
      </c>
      <c r="G38" s="34">
        <v>104</v>
      </c>
      <c r="H38" s="35">
        <v>1983.83</v>
      </c>
    </row>
    <row r="39" spans="1:8" x14ac:dyDescent="0.25">
      <c r="A39" s="36">
        <v>3</v>
      </c>
      <c r="B39" s="122"/>
      <c r="C39" s="123"/>
      <c r="D39" s="123"/>
      <c r="E39" s="48"/>
      <c r="F39" s="37"/>
      <c r="G39" s="37"/>
      <c r="H39" s="38"/>
    </row>
    <row r="40" spans="1:8" x14ac:dyDescent="0.25">
      <c r="A40" s="125" t="s">
        <v>24</v>
      </c>
      <c r="B40" s="126"/>
      <c r="C40" s="126"/>
      <c r="D40" s="126"/>
      <c r="E40" s="127"/>
      <c r="F40" s="39">
        <v>2</v>
      </c>
      <c r="G40" s="40">
        <f>SUM(G37,G38)</f>
        <v>161</v>
      </c>
      <c r="H40" s="41">
        <f>SUM(H37:H38)</f>
        <v>2766.05</v>
      </c>
    </row>
  </sheetData>
  <mergeCells count="29">
    <mergeCell ref="B36:D36"/>
    <mergeCell ref="B37:D37"/>
    <mergeCell ref="B38:D38"/>
    <mergeCell ref="B39:D39"/>
    <mergeCell ref="A40:E40"/>
    <mergeCell ref="B35:D35"/>
    <mergeCell ref="B18:D18"/>
    <mergeCell ref="B19:D19"/>
    <mergeCell ref="B20:D20"/>
    <mergeCell ref="A21:D21"/>
    <mergeCell ref="B25:D25"/>
    <mergeCell ref="B26:D26"/>
    <mergeCell ref="B27:D27"/>
    <mergeCell ref="B28:D28"/>
    <mergeCell ref="B29:D29"/>
    <mergeCell ref="A30:E30"/>
    <mergeCell ref="B33:G33"/>
    <mergeCell ref="B17:D17"/>
    <mergeCell ref="B1:H1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D5E19-DDA5-4554-B095-0F932830AFA2}">
  <sheetPr>
    <pageSetUpPr fitToPage="1"/>
  </sheetPr>
  <dimension ref="A1:AA41"/>
  <sheetViews>
    <sheetView tabSelected="1" workbookViewId="0">
      <selection activeCell="I36" sqref="I36"/>
    </sheetView>
  </sheetViews>
  <sheetFormatPr defaultRowHeight="12" x14ac:dyDescent="0.2"/>
  <cols>
    <col min="1" max="4" width="9.140625" style="55"/>
    <col min="5" max="5" width="13.85546875" style="55" customWidth="1"/>
    <col min="6" max="6" width="11.7109375" style="55" customWidth="1"/>
    <col min="7" max="7" width="13" style="55" customWidth="1"/>
    <col min="8" max="8" width="12.42578125" style="55" customWidth="1"/>
    <col min="9" max="9" width="9.140625" style="55"/>
    <col min="10" max="10" width="12.7109375" style="55" customWidth="1"/>
    <col min="11" max="12" width="3.140625" style="55" customWidth="1"/>
    <col min="13" max="13" width="9.140625" style="55" customWidth="1"/>
    <col min="14" max="14" width="10.42578125" style="55" customWidth="1"/>
    <col min="15" max="15" width="9.140625" style="55"/>
    <col min="16" max="16" width="9.85546875" style="55" customWidth="1"/>
    <col min="17" max="24" width="9.140625" style="55"/>
    <col min="25" max="25" width="10.28515625" style="55" customWidth="1"/>
    <col min="26" max="26" width="9.140625" style="55"/>
    <col min="27" max="27" width="10.7109375" style="55" customWidth="1"/>
    <col min="28" max="16384" width="9.140625" style="55"/>
  </cols>
  <sheetData>
    <row r="1" spans="1:27" x14ac:dyDescent="0.2">
      <c r="A1" s="53" t="s">
        <v>0</v>
      </c>
      <c r="B1" s="142" t="s">
        <v>39</v>
      </c>
      <c r="C1" s="142"/>
      <c r="D1" s="142"/>
      <c r="E1" s="142"/>
      <c r="F1" s="142"/>
      <c r="G1" s="142"/>
      <c r="H1" s="142"/>
    </row>
    <row r="2" spans="1:27" ht="28.5" customHeight="1" x14ac:dyDescent="0.2">
      <c r="A2" s="56" t="s">
        <v>2</v>
      </c>
      <c r="B2" s="57" t="s">
        <v>3</v>
      </c>
      <c r="C2" s="58"/>
      <c r="D2" s="56"/>
      <c r="F2" s="56" t="s">
        <v>4</v>
      </c>
      <c r="G2" s="54" t="s">
        <v>5</v>
      </c>
      <c r="H2" s="58"/>
      <c r="M2" s="59"/>
      <c r="N2" s="60" t="s">
        <v>21</v>
      </c>
      <c r="O2" s="60"/>
      <c r="P2" s="61"/>
      <c r="Q2" s="60" t="s">
        <v>22</v>
      </c>
      <c r="R2" s="60"/>
      <c r="S2" s="61"/>
      <c r="T2" s="60" t="s">
        <v>23</v>
      </c>
      <c r="U2" s="60"/>
      <c r="V2" s="61"/>
      <c r="X2" s="59"/>
      <c r="Y2" s="60" t="s">
        <v>47</v>
      </c>
      <c r="Z2" s="60"/>
      <c r="AA2" s="61"/>
    </row>
    <row r="3" spans="1:27" ht="48" x14ac:dyDescent="0.2">
      <c r="A3" s="62" t="s">
        <v>6</v>
      </c>
      <c r="B3" s="143" t="s">
        <v>7</v>
      </c>
      <c r="C3" s="144"/>
      <c r="D3" s="145"/>
      <c r="E3" s="62" t="s">
        <v>8</v>
      </c>
      <c r="F3" s="62" t="s">
        <v>9</v>
      </c>
      <c r="G3" s="63" t="s">
        <v>10</v>
      </c>
      <c r="H3" s="64" t="s">
        <v>40</v>
      </c>
      <c r="I3" s="59" t="s">
        <v>41</v>
      </c>
      <c r="J3" s="59" t="s">
        <v>42</v>
      </c>
      <c r="M3" s="59" t="s">
        <v>27</v>
      </c>
      <c r="N3" s="59" t="s">
        <v>44</v>
      </c>
      <c r="O3" s="59" t="s">
        <v>45</v>
      </c>
      <c r="P3" s="59" t="s">
        <v>42</v>
      </c>
      <c r="Q3" s="59" t="s">
        <v>44</v>
      </c>
      <c r="R3" s="59" t="s">
        <v>45</v>
      </c>
      <c r="S3" s="59" t="s">
        <v>42</v>
      </c>
      <c r="T3" s="59" t="s">
        <v>44</v>
      </c>
      <c r="U3" s="59" t="s">
        <v>45</v>
      </c>
      <c r="V3" s="59" t="s">
        <v>42</v>
      </c>
      <c r="X3" s="59" t="s">
        <v>27</v>
      </c>
      <c r="Y3" s="59" t="s">
        <v>44</v>
      </c>
      <c r="Z3" s="59" t="s">
        <v>45</v>
      </c>
      <c r="AA3" s="59" t="s">
        <v>42</v>
      </c>
    </row>
    <row r="4" spans="1:27" x14ac:dyDescent="0.2">
      <c r="A4" s="51">
        <v>1</v>
      </c>
      <c r="B4" s="146">
        <v>2</v>
      </c>
      <c r="C4" s="147"/>
      <c r="D4" s="148"/>
      <c r="E4" s="65">
        <v>3</v>
      </c>
      <c r="F4" s="65">
        <v>4</v>
      </c>
      <c r="G4" s="66">
        <v>5</v>
      </c>
      <c r="H4" s="67">
        <v>6</v>
      </c>
      <c r="I4" s="59"/>
      <c r="J4" s="59"/>
      <c r="M4" s="59">
        <v>1</v>
      </c>
      <c r="N4" s="59">
        <v>5292.8</v>
      </c>
      <c r="O4" s="59">
        <v>198.45</v>
      </c>
      <c r="P4" s="59">
        <f>N4+O4</f>
        <v>5491.25</v>
      </c>
      <c r="Q4" s="59">
        <v>1601.01</v>
      </c>
      <c r="R4" s="59">
        <v>9.69</v>
      </c>
      <c r="S4" s="59">
        <f>Q4+R4</f>
        <v>1610.7</v>
      </c>
      <c r="T4" s="59">
        <v>5563.71</v>
      </c>
      <c r="U4" s="59">
        <v>6.75</v>
      </c>
      <c r="V4" s="59">
        <f>T4+U4</f>
        <v>5570.46</v>
      </c>
      <c r="X4" s="59">
        <v>1</v>
      </c>
      <c r="Y4" s="59">
        <v>5429.08</v>
      </c>
      <c r="Z4" s="59">
        <v>5.9</v>
      </c>
      <c r="AA4" s="59">
        <f>Y4+Z4</f>
        <v>5434.98</v>
      </c>
    </row>
    <row r="5" spans="1:27" x14ac:dyDescent="0.2">
      <c r="A5" s="14">
        <v>1</v>
      </c>
      <c r="B5" s="98" t="s">
        <v>12</v>
      </c>
      <c r="C5" s="99"/>
      <c r="D5" s="100"/>
      <c r="E5" s="14">
        <v>5</v>
      </c>
      <c r="F5" s="15">
        <v>150.19999999999999</v>
      </c>
      <c r="G5" s="15"/>
      <c r="H5" s="15">
        <f>N28</f>
        <v>6861.9199999999992</v>
      </c>
      <c r="I5" s="59">
        <f>O28</f>
        <v>19.97</v>
      </c>
      <c r="J5" s="68">
        <f>H5+I5</f>
        <v>6881.8899999999994</v>
      </c>
      <c r="M5" s="59">
        <v>2</v>
      </c>
      <c r="N5" s="59">
        <v>2964</v>
      </c>
      <c r="O5" s="59">
        <v>0</v>
      </c>
      <c r="P5" s="59">
        <f t="shared" ref="P5:P19" si="0">N5+O5</f>
        <v>2964</v>
      </c>
      <c r="Q5" s="59">
        <v>1210.7</v>
      </c>
      <c r="R5" s="59">
        <v>17.96</v>
      </c>
      <c r="S5" s="59">
        <f t="shared" ref="S5:S19" si="1">Q5+R5</f>
        <v>1228.6600000000001</v>
      </c>
      <c r="T5" s="59">
        <v>3056.52</v>
      </c>
      <c r="U5" s="59">
        <v>7.0000000000000007E-2</v>
      </c>
      <c r="V5" s="59">
        <f t="shared" ref="V5:V19" si="2">T5+U5</f>
        <v>3056.59</v>
      </c>
      <c r="X5" s="59">
        <v>2</v>
      </c>
      <c r="Y5" s="59">
        <v>965.91</v>
      </c>
      <c r="Z5" s="59">
        <v>0.09</v>
      </c>
      <c r="AA5" s="59">
        <f t="shared" ref="AA5:AA34" si="3">Y5+Z5</f>
        <v>966</v>
      </c>
    </row>
    <row r="6" spans="1:27" x14ac:dyDescent="0.2">
      <c r="A6" s="14">
        <v>2</v>
      </c>
      <c r="B6" s="101" t="s">
        <v>13</v>
      </c>
      <c r="C6" s="102"/>
      <c r="D6" s="103"/>
      <c r="E6" s="14">
        <v>5</v>
      </c>
      <c r="F6" s="15">
        <v>114.4</v>
      </c>
      <c r="G6" s="15"/>
      <c r="H6" s="15">
        <f>Q28</f>
        <v>925.89</v>
      </c>
      <c r="I6" s="59">
        <f>R28</f>
        <v>2.4699999999999998</v>
      </c>
      <c r="J6" s="68">
        <f t="shared" ref="J6:J18" si="4">H6+I6</f>
        <v>928.36</v>
      </c>
      <c r="M6" s="59">
        <v>3</v>
      </c>
      <c r="N6" s="59">
        <v>4627.8900000000003</v>
      </c>
      <c r="O6" s="59">
        <v>0</v>
      </c>
      <c r="P6" s="59">
        <f t="shared" si="0"/>
        <v>4627.8900000000003</v>
      </c>
      <c r="Q6" s="59">
        <v>1149.3599999999999</v>
      </c>
      <c r="R6" s="59">
        <v>0.1</v>
      </c>
      <c r="S6" s="59">
        <f t="shared" si="1"/>
        <v>1149.4599999999998</v>
      </c>
      <c r="T6" s="59">
        <v>4218.47</v>
      </c>
      <c r="U6" s="59">
        <v>1.83</v>
      </c>
      <c r="V6" s="59">
        <f t="shared" si="2"/>
        <v>4220.3</v>
      </c>
      <c r="X6" s="59">
        <v>3</v>
      </c>
      <c r="Y6" s="59">
        <v>1001.7</v>
      </c>
      <c r="Z6" s="59">
        <v>0.39</v>
      </c>
      <c r="AA6" s="59">
        <f t="shared" si="3"/>
        <v>1002.09</v>
      </c>
    </row>
    <row r="7" spans="1:27" x14ac:dyDescent="0.2">
      <c r="A7" s="14">
        <v>3</v>
      </c>
      <c r="B7" s="101" t="s">
        <v>14</v>
      </c>
      <c r="C7" s="102"/>
      <c r="D7" s="103"/>
      <c r="E7" s="14">
        <v>4</v>
      </c>
      <c r="F7" s="15">
        <v>122</v>
      </c>
      <c r="G7" s="15"/>
      <c r="H7" s="16">
        <f>T28</f>
        <v>3267.45</v>
      </c>
      <c r="I7" s="59">
        <f>U28</f>
        <v>2.82</v>
      </c>
      <c r="J7" s="68">
        <f t="shared" si="4"/>
        <v>3270.27</v>
      </c>
      <c r="M7" s="59">
        <v>4</v>
      </c>
      <c r="N7" s="59">
        <v>3011.59</v>
      </c>
      <c r="O7" s="59">
        <v>0.19</v>
      </c>
      <c r="P7" s="59">
        <f t="shared" si="0"/>
        <v>3011.78</v>
      </c>
      <c r="Q7" s="59">
        <v>3056.57</v>
      </c>
      <c r="R7" s="59">
        <v>0.03</v>
      </c>
      <c r="S7" s="59">
        <f t="shared" si="1"/>
        <v>3056.6000000000004</v>
      </c>
      <c r="T7" s="59">
        <v>834.27</v>
      </c>
      <c r="U7" s="59">
        <v>0.77</v>
      </c>
      <c r="V7" s="59">
        <f t="shared" si="2"/>
        <v>835.04</v>
      </c>
      <c r="X7" s="59">
        <v>4</v>
      </c>
      <c r="Y7" s="59">
        <v>1030.3499999999999</v>
      </c>
      <c r="Z7" s="59">
        <v>4.6100000000000003</v>
      </c>
      <c r="AA7" s="59">
        <f t="shared" si="3"/>
        <v>1034.9599999999998</v>
      </c>
    </row>
    <row r="8" spans="1:27" x14ac:dyDescent="0.2">
      <c r="A8" s="14">
        <v>4</v>
      </c>
      <c r="B8" s="101" t="s">
        <v>15</v>
      </c>
      <c r="C8" s="102"/>
      <c r="D8" s="103"/>
      <c r="E8" s="14">
        <v>1</v>
      </c>
      <c r="F8" s="15">
        <v>34</v>
      </c>
      <c r="G8" s="15"/>
      <c r="H8" s="15">
        <f>N35</f>
        <v>1159.5999999999999</v>
      </c>
      <c r="I8" s="59">
        <f>O35</f>
        <v>0</v>
      </c>
      <c r="J8" s="68">
        <f>H8+I8</f>
        <v>1159.5999999999999</v>
      </c>
      <c r="M8" s="59">
        <v>5</v>
      </c>
      <c r="N8" s="59">
        <v>4194.33</v>
      </c>
      <c r="O8" s="59">
        <v>6.03</v>
      </c>
      <c r="P8" s="59">
        <f t="shared" si="0"/>
        <v>4200.3599999999997</v>
      </c>
      <c r="Q8" s="59">
        <v>1131.74</v>
      </c>
      <c r="R8" s="59">
        <v>2.57</v>
      </c>
      <c r="S8" s="59">
        <f t="shared" si="1"/>
        <v>1134.31</v>
      </c>
      <c r="T8" s="59">
        <v>4286.1499999999996</v>
      </c>
      <c r="U8" s="59">
        <v>0</v>
      </c>
      <c r="V8" s="59">
        <f t="shared" si="2"/>
        <v>4286.1499999999996</v>
      </c>
      <c r="X8" s="59">
        <v>5</v>
      </c>
      <c r="Y8" s="59">
        <v>1045.57</v>
      </c>
      <c r="Z8" s="59">
        <v>0.06</v>
      </c>
      <c r="AA8" s="59">
        <f t="shared" si="3"/>
        <v>1045.6299999999999</v>
      </c>
    </row>
    <row r="9" spans="1:27" x14ac:dyDescent="0.2">
      <c r="A9" s="14">
        <v>5</v>
      </c>
      <c r="B9" s="101" t="s">
        <v>16</v>
      </c>
      <c r="C9" s="102"/>
      <c r="D9" s="103"/>
      <c r="E9" s="14">
        <v>4</v>
      </c>
      <c r="F9" s="15">
        <v>119</v>
      </c>
      <c r="G9" s="15"/>
      <c r="H9" s="15">
        <f>Q35</f>
        <v>3528.8599999999997</v>
      </c>
      <c r="I9" s="59">
        <f>R35</f>
        <v>3.93</v>
      </c>
      <c r="J9" s="68">
        <f t="shared" si="4"/>
        <v>3532.7899999999995</v>
      </c>
      <c r="M9" s="59">
        <v>6</v>
      </c>
      <c r="N9" s="59">
        <v>4286.1499999999996</v>
      </c>
      <c r="O9" s="59">
        <v>0.2</v>
      </c>
      <c r="P9" s="59">
        <f t="shared" si="0"/>
        <v>4286.3499999999995</v>
      </c>
      <c r="Q9" s="59">
        <v>393.09</v>
      </c>
      <c r="R9" s="59">
        <v>3</v>
      </c>
      <c r="S9" s="59">
        <f t="shared" si="1"/>
        <v>396.09</v>
      </c>
      <c r="T9" s="59">
        <v>4276.1000000000004</v>
      </c>
      <c r="U9" s="59">
        <v>3.9</v>
      </c>
      <c r="V9" s="59">
        <f t="shared" si="2"/>
        <v>4280</v>
      </c>
      <c r="X9" s="59">
        <v>6</v>
      </c>
      <c r="Y9" s="59">
        <v>1520.68</v>
      </c>
      <c r="Z9" s="59">
        <v>0.19</v>
      </c>
      <c r="AA9" s="59">
        <f t="shared" si="3"/>
        <v>1520.8700000000001</v>
      </c>
    </row>
    <row r="10" spans="1:27" x14ac:dyDescent="0.2">
      <c r="A10" s="17">
        <v>6</v>
      </c>
      <c r="B10" s="101" t="s">
        <v>17</v>
      </c>
      <c r="C10" s="102"/>
      <c r="D10" s="103"/>
      <c r="E10" s="14">
        <v>1</v>
      </c>
      <c r="F10" s="15">
        <v>42.1</v>
      </c>
      <c r="G10" s="15"/>
      <c r="H10" s="15">
        <f>T35</f>
        <v>4240</v>
      </c>
      <c r="I10" s="59">
        <f>U35</f>
        <v>0</v>
      </c>
      <c r="J10" s="68">
        <f t="shared" si="4"/>
        <v>4240</v>
      </c>
      <c r="M10" s="59">
        <v>7</v>
      </c>
      <c r="N10" s="59">
        <v>1268.2</v>
      </c>
      <c r="O10" s="59">
        <v>0</v>
      </c>
      <c r="P10" s="59">
        <f t="shared" si="0"/>
        <v>1268.2</v>
      </c>
      <c r="Q10" s="59">
        <v>824.18</v>
      </c>
      <c r="R10" s="59">
        <v>1.38</v>
      </c>
      <c r="S10" s="59">
        <f t="shared" si="1"/>
        <v>825.56</v>
      </c>
      <c r="T10" s="59">
        <v>1519.41</v>
      </c>
      <c r="U10" s="59">
        <v>9.36</v>
      </c>
      <c r="V10" s="59">
        <f t="shared" si="2"/>
        <v>1528.77</v>
      </c>
      <c r="X10" s="59">
        <v>7</v>
      </c>
      <c r="Y10" s="59"/>
      <c r="Z10" s="59"/>
      <c r="AA10" s="59">
        <f t="shared" si="3"/>
        <v>0</v>
      </c>
    </row>
    <row r="11" spans="1:27" x14ac:dyDescent="0.2">
      <c r="A11" s="17">
        <v>7</v>
      </c>
      <c r="B11" s="88" t="s">
        <v>18</v>
      </c>
      <c r="C11" s="89"/>
      <c r="D11" s="90"/>
      <c r="E11" s="14">
        <v>3</v>
      </c>
      <c r="F11" s="15">
        <v>59.9</v>
      </c>
      <c r="G11" s="15"/>
      <c r="H11" s="15">
        <f>N41</f>
        <v>5996.0300000000007</v>
      </c>
      <c r="I11" s="59">
        <f>O41</f>
        <v>6.19</v>
      </c>
      <c r="J11" s="68">
        <f t="shared" si="4"/>
        <v>6002.22</v>
      </c>
      <c r="M11" s="59">
        <v>8</v>
      </c>
      <c r="N11" s="59">
        <v>1072.17</v>
      </c>
      <c r="O11" s="59">
        <v>0</v>
      </c>
      <c r="P11" s="59">
        <f t="shared" si="0"/>
        <v>1072.17</v>
      </c>
      <c r="Q11" s="59">
        <v>1142.92</v>
      </c>
      <c r="R11" s="59">
        <v>0.08</v>
      </c>
      <c r="S11" s="59">
        <f t="shared" si="1"/>
        <v>1143</v>
      </c>
      <c r="T11" s="59">
        <v>4739.3599999999997</v>
      </c>
      <c r="U11" s="59">
        <v>0</v>
      </c>
      <c r="V11" s="59">
        <f t="shared" si="2"/>
        <v>4739.3599999999997</v>
      </c>
      <c r="X11" s="59">
        <v>8</v>
      </c>
      <c r="Y11" s="59">
        <v>5459.58</v>
      </c>
      <c r="Z11" s="59">
        <v>0.84</v>
      </c>
      <c r="AA11" s="59">
        <f t="shared" si="3"/>
        <v>5460.42</v>
      </c>
    </row>
    <row r="12" spans="1:27" x14ac:dyDescent="0.2">
      <c r="A12" s="17">
        <v>8</v>
      </c>
      <c r="B12" s="88" t="s">
        <v>19</v>
      </c>
      <c r="C12" s="89"/>
      <c r="D12" s="90"/>
      <c r="E12" s="14">
        <v>1</v>
      </c>
      <c r="F12" s="15">
        <v>41.6</v>
      </c>
      <c r="G12" s="15"/>
      <c r="H12" s="15">
        <f>Q41</f>
        <v>7511.25</v>
      </c>
      <c r="I12" s="59">
        <f>R41</f>
        <v>0.08</v>
      </c>
      <c r="J12" s="68">
        <f t="shared" si="4"/>
        <v>7511.33</v>
      </c>
      <c r="M12" s="59">
        <v>9</v>
      </c>
      <c r="N12" s="59">
        <v>5587.52</v>
      </c>
      <c r="O12" s="59">
        <v>15.44</v>
      </c>
      <c r="P12" s="59">
        <f t="shared" si="0"/>
        <v>5602.96</v>
      </c>
      <c r="Q12" s="59">
        <v>5589.89</v>
      </c>
      <c r="R12" s="59">
        <v>0.14000000000000001</v>
      </c>
      <c r="S12" s="59">
        <f t="shared" si="1"/>
        <v>5590.0300000000007</v>
      </c>
      <c r="T12" s="59">
        <v>5600</v>
      </c>
      <c r="U12" s="59">
        <v>0</v>
      </c>
      <c r="V12" s="59">
        <f t="shared" si="2"/>
        <v>5600</v>
      </c>
      <c r="X12" s="59">
        <v>9</v>
      </c>
      <c r="Y12" s="59">
        <v>958.03</v>
      </c>
      <c r="Z12" s="59">
        <v>1.23</v>
      </c>
      <c r="AA12" s="59">
        <f t="shared" si="3"/>
        <v>959.26</v>
      </c>
    </row>
    <row r="13" spans="1:27" x14ac:dyDescent="0.2">
      <c r="A13" s="17">
        <v>9</v>
      </c>
      <c r="B13" s="88" t="s">
        <v>20</v>
      </c>
      <c r="C13" s="89"/>
      <c r="D13" s="90"/>
      <c r="E13" s="14">
        <v>3</v>
      </c>
      <c r="F13" s="15">
        <v>74.400000000000006</v>
      </c>
      <c r="G13" s="15"/>
      <c r="H13" s="15">
        <f>T41</f>
        <v>2935.02</v>
      </c>
      <c r="I13" s="59">
        <f>U41</f>
        <v>0.28999999999999998</v>
      </c>
      <c r="J13" s="68">
        <f t="shared" si="4"/>
        <v>2935.31</v>
      </c>
      <c r="M13" s="59">
        <v>10</v>
      </c>
      <c r="N13" s="59">
        <v>3086.43</v>
      </c>
      <c r="O13" s="59">
        <v>0.08</v>
      </c>
      <c r="P13" s="59">
        <f t="shared" si="0"/>
        <v>3086.5099999999998</v>
      </c>
      <c r="Q13" s="59">
        <v>0</v>
      </c>
      <c r="R13" s="59">
        <v>0</v>
      </c>
      <c r="S13" s="59">
        <f t="shared" si="1"/>
        <v>0</v>
      </c>
      <c r="T13" s="59">
        <v>3079.11</v>
      </c>
      <c r="U13" s="59">
        <v>0.39</v>
      </c>
      <c r="V13" s="59">
        <f t="shared" si="2"/>
        <v>3079.5</v>
      </c>
      <c r="X13" s="59">
        <v>10</v>
      </c>
      <c r="Y13" s="59">
        <v>6795.71</v>
      </c>
      <c r="Z13" s="59">
        <v>0.66</v>
      </c>
      <c r="AA13" s="59">
        <f t="shared" si="3"/>
        <v>6796.37</v>
      </c>
    </row>
    <row r="14" spans="1:27" x14ac:dyDescent="0.2">
      <c r="A14" s="17">
        <v>10</v>
      </c>
      <c r="B14" s="88" t="s">
        <v>21</v>
      </c>
      <c r="C14" s="89"/>
      <c r="D14" s="90"/>
      <c r="E14" s="14">
        <v>16</v>
      </c>
      <c r="F14" s="15">
        <v>569.9</v>
      </c>
      <c r="G14" s="15"/>
      <c r="H14" s="15">
        <f>N20</f>
        <v>56966.77</v>
      </c>
      <c r="I14" s="59">
        <f>O20</f>
        <v>256.15999999999997</v>
      </c>
      <c r="J14" s="68">
        <f t="shared" si="4"/>
        <v>57222.93</v>
      </c>
      <c r="M14" s="59">
        <v>11</v>
      </c>
      <c r="N14" s="59">
        <v>4270.18</v>
      </c>
      <c r="O14" s="59">
        <v>0.11</v>
      </c>
      <c r="P14" s="59">
        <f t="shared" si="0"/>
        <v>4270.29</v>
      </c>
      <c r="Q14" s="59">
        <v>1142.3900000000001</v>
      </c>
      <c r="R14" s="59">
        <v>0.33</v>
      </c>
      <c r="S14" s="59">
        <f t="shared" si="1"/>
        <v>1142.72</v>
      </c>
      <c r="T14" s="59">
        <v>4279.49</v>
      </c>
      <c r="U14" s="59">
        <v>2.1800000000000002</v>
      </c>
      <c r="V14" s="59">
        <f t="shared" si="2"/>
        <v>4281.67</v>
      </c>
      <c r="X14" s="59">
        <v>11</v>
      </c>
      <c r="Y14" s="59"/>
      <c r="Z14" s="59"/>
      <c r="AA14" s="59">
        <f t="shared" si="3"/>
        <v>0</v>
      </c>
    </row>
    <row r="15" spans="1:27" x14ac:dyDescent="0.2">
      <c r="A15" s="17">
        <v>11</v>
      </c>
      <c r="B15" s="88" t="s">
        <v>22</v>
      </c>
      <c r="C15" s="89"/>
      <c r="D15" s="90"/>
      <c r="E15" s="14">
        <v>16</v>
      </c>
      <c r="F15" s="15">
        <v>569.9</v>
      </c>
      <c r="G15" s="15"/>
      <c r="H15" s="15">
        <f>Q20</f>
        <v>22141.87</v>
      </c>
      <c r="I15" s="59">
        <f>R20</f>
        <v>38.860000000000007</v>
      </c>
      <c r="J15" s="68">
        <f t="shared" si="4"/>
        <v>22180.73</v>
      </c>
      <c r="M15" s="59">
        <v>12</v>
      </c>
      <c r="N15" s="59">
        <v>4401.6899999999996</v>
      </c>
      <c r="O15" s="59">
        <v>0.31</v>
      </c>
      <c r="P15" s="59">
        <f t="shared" si="0"/>
        <v>4402</v>
      </c>
      <c r="Q15" s="59">
        <v>1175.75</v>
      </c>
      <c r="R15" s="59">
        <v>0</v>
      </c>
      <c r="S15" s="59">
        <f t="shared" si="1"/>
        <v>1175.75</v>
      </c>
      <c r="T15" s="59">
        <v>4266.3599999999997</v>
      </c>
      <c r="U15" s="59">
        <v>4.76</v>
      </c>
      <c r="V15" s="59">
        <f t="shared" si="2"/>
        <v>4271.12</v>
      </c>
      <c r="X15" s="59">
        <v>12</v>
      </c>
      <c r="Y15" s="59">
        <v>1321.86</v>
      </c>
      <c r="Z15" s="59">
        <v>0.56999999999999995</v>
      </c>
      <c r="AA15" s="59">
        <f t="shared" si="3"/>
        <v>1322.4299999999998</v>
      </c>
    </row>
    <row r="16" spans="1:27" x14ac:dyDescent="0.2">
      <c r="A16" s="17">
        <v>12</v>
      </c>
      <c r="B16" s="132" t="s">
        <v>23</v>
      </c>
      <c r="C16" s="133"/>
      <c r="D16" s="134"/>
      <c r="E16" s="17">
        <v>16</v>
      </c>
      <c r="F16" s="50">
        <v>569.9</v>
      </c>
      <c r="G16" s="50"/>
      <c r="H16" s="50">
        <f>T20</f>
        <v>62199.040000000008</v>
      </c>
      <c r="I16" s="59">
        <f>U20</f>
        <v>32.5</v>
      </c>
      <c r="J16" s="68">
        <f t="shared" si="4"/>
        <v>62231.540000000008</v>
      </c>
      <c r="M16" s="59">
        <v>13</v>
      </c>
      <c r="N16" s="59">
        <v>4249.49</v>
      </c>
      <c r="O16" s="59">
        <v>25.08</v>
      </c>
      <c r="P16" s="59">
        <f t="shared" si="0"/>
        <v>4274.57</v>
      </c>
      <c r="Q16" s="59">
        <v>1101.48</v>
      </c>
      <c r="R16" s="59">
        <v>0.18</v>
      </c>
      <c r="S16" s="59">
        <f t="shared" si="1"/>
        <v>1101.6600000000001</v>
      </c>
      <c r="T16" s="59">
        <v>4653.7700000000004</v>
      </c>
      <c r="U16" s="59">
        <v>0</v>
      </c>
      <c r="V16" s="59">
        <f t="shared" si="2"/>
        <v>4653.7700000000004</v>
      </c>
      <c r="X16" s="59">
        <v>13</v>
      </c>
      <c r="Y16" s="59">
        <v>1069.54</v>
      </c>
      <c r="Z16" s="59">
        <v>0.11</v>
      </c>
      <c r="AA16" s="59">
        <f t="shared" si="3"/>
        <v>1069.6499999999999</v>
      </c>
    </row>
    <row r="17" spans="1:27" x14ac:dyDescent="0.2">
      <c r="A17" s="17">
        <v>13</v>
      </c>
      <c r="B17" s="106" t="s">
        <v>47</v>
      </c>
      <c r="C17" s="107"/>
      <c r="D17" s="108"/>
      <c r="E17" s="51">
        <v>30</v>
      </c>
      <c r="F17" s="52">
        <v>1219.98</v>
      </c>
      <c r="G17" s="52">
        <v>0</v>
      </c>
      <c r="H17" s="52">
        <f>Y34</f>
        <v>54658.1</v>
      </c>
      <c r="I17" s="59">
        <f>Z34</f>
        <v>34.559999999999995</v>
      </c>
      <c r="J17" s="68">
        <f t="shared" si="4"/>
        <v>54692.659999999996</v>
      </c>
      <c r="M17" s="59">
        <v>14</v>
      </c>
      <c r="N17" s="59">
        <v>1104.21</v>
      </c>
      <c r="O17" s="59">
        <v>0.6</v>
      </c>
      <c r="P17" s="59">
        <f t="shared" si="0"/>
        <v>1104.81</v>
      </c>
      <c r="Q17" s="59">
        <v>1146.24</v>
      </c>
      <c r="R17" s="59">
        <v>3.2</v>
      </c>
      <c r="S17" s="59">
        <f t="shared" si="1"/>
        <v>1149.44</v>
      </c>
      <c r="T17" s="59">
        <v>4270.12</v>
      </c>
      <c r="U17" s="59">
        <v>0</v>
      </c>
      <c r="V17" s="59">
        <f t="shared" si="2"/>
        <v>4270.12</v>
      </c>
      <c r="X17" s="59">
        <v>14</v>
      </c>
      <c r="Y17" s="59">
        <v>1353.4</v>
      </c>
      <c r="Z17" s="59">
        <v>0.03</v>
      </c>
      <c r="AA17" s="59">
        <f t="shared" si="3"/>
        <v>1353.43</v>
      </c>
    </row>
    <row r="18" spans="1:27" x14ac:dyDescent="0.2">
      <c r="A18" s="109" t="s">
        <v>24</v>
      </c>
      <c r="B18" s="110"/>
      <c r="C18" s="110"/>
      <c r="D18" s="111"/>
      <c r="E18" s="20">
        <f>E5+E6+E7+E8+E9+E10+E11+E12+E13+E14+E15+E16+E17</f>
        <v>105</v>
      </c>
      <c r="F18" s="21">
        <f>F5+F6+F7+F8+F9+F10+F11+F12+F13+F14+F15+F16+F17</f>
        <v>3687.28</v>
      </c>
      <c r="G18" s="21">
        <f t="shared" ref="G18:I18" si="5">G5+G6+G7+G8+G9+G10+G11+G12+G13+G14+G15+G16+G17</f>
        <v>0</v>
      </c>
      <c r="H18" s="21">
        <f t="shared" si="5"/>
        <v>232391.80000000002</v>
      </c>
      <c r="I18" s="21">
        <f t="shared" si="5"/>
        <v>397.83</v>
      </c>
      <c r="J18" s="68">
        <f t="shared" si="4"/>
        <v>232789.63</v>
      </c>
      <c r="M18" s="59">
        <v>15</v>
      </c>
      <c r="N18" s="59">
        <v>3168.41</v>
      </c>
      <c r="O18" s="59">
        <v>9.64</v>
      </c>
      <c r="P18" s="59">
        <f t="shared" si="0"/>
        <v>3178.0499999999997</v>
      </c>
      <c r="Q18" s="59">
        <v>198.6</v>
      </c>
      <c r="R18" s="59">
        <v>0</v>
      </c>
      <c r="S18" s="59">
        <f t="shared" si="1"/>
        <v>198.6</v>
      </c>
      <c r="T18" s="59">
        <v>3170.8</v>
      </c>
      <c r="U18" s="59">
        <v>0</v>
      </c>
      <c r="V18" s="59">
        <f t="shared" si="2"/>
        <v>3170.8</v>
      </c>
      <c r="X18" s="59">
        <v>15</v>
      </c>
      <c r="Y18" s="59">
        <v>1186.56</v>
      </c>
      <c r="Z18" s="59">
        <v>2.52</v>
      </c>
      <c r="AA18" s="59">
        <f t="shared" si="3"/>
        <v>1189.08</v>
      </c>
    </row>
    <row r="19" spans="1:27" x14ac:dyDescent="0.2">
      <c r="A19" s="58" t="s">
        <v>25</v>
      </c>
      <c r="B19" s="69" t="s">
        <v>26</v>
      </c>
      <c r="C19" s="58"/>
      <c r="D19" s="70"/>
      <c r="E19" s="58"/>
      <c r="F19" s="58"/>
      <c r="G19" s="58"/>
      <c r="H19" s="71"/>
      <c r="M19" s="59">
        <v>16</v>
      </c>
      <c r="N19" s="59">
        <v>4381.71</v>
      </c>
      <c r="O19" s="59">
        <v>0.03</v>
      </c>
      <c r="P19" s="59">
        <f t="shared" si="0"/>
        <v>4381.74</v>
      </c>
      <c r="Q19" s="59">
        <v>1277.95</v>
      </c>
      <c r="R19" s="59">
        <v>0.2</v>
      </c>
      <c r="S19" s="59">
        <f t="shared" si="1"/>
        <v>1278.1500000000001</v>
      </c>
      <c r="T19" s="59">
        <v>4385.3999999999996</v>
      </c>
      <c r="U19" s="59">
        <v>2.4900000000000002</v>
      </c>
      <c r="V19" s="59">
        <f t="shared" si="2"/>
        <v>4387.8899999999994</v>
      </c>
      <c r="X19" s="59">
        <v>16</v>
      </c>
      <c r="Y19" s="59">
        <v>655.68</v>
      </c>
      <c r="Z19" s="59">
        <v>0.01</v>
      </c>
      <c r="AA19" s="59">
        <f t="shared" si="3"/>
        <v>655.68999999999994</v>
      </c>
    </row>
    <row r="20" spans="1:27" ht="36" x14ac:dyDescent="0.2">
      <c r="A20" s="31" t="s">
        <v>27</v>
      </c>
      <c r="B20" s="135" t="s">
        <v>28</v>
      </c>
      <c r="C20" s="136"/>
      <c r="D20" s="137"/>
      <c r="E20" s="49" t="s">
        <v>29</v>
      </c>
      <c r="F20" s="31" t="s">
        <v>30</v>
      </c>
      <c r="G20" s="49" t="s">
        <v>31</v>
      </c>
      <c r="H20" s="72" t="s">
        <v>48</v>
      </c>
      <c r="I20" s="59" t="s">
        <v>41</v>
      </c>
      <c r="J20" s="59" t="s">
        <v>42</v>
      </c>
      <c r="M20" s="59" t="s">
        <v>43</v>
      </c>
      <c r="N20" s="59">
        <f>N4+N5+N6+N7+N8+N9+N10+N11+N12+N13+N14+N15+N16+N17+N18+N19</f>
        <v>56966.77</v>
      </c>
      <c r="O20" s="59">
        <f t="shared" ref="O20:P20" si="6">O4+O5+O6+O7+O8+O9+O10+O11+O12+O13+O14+O15+O16+O17+O18+O19</f>
        <v>256.15999999999997</v>
      </c>
      <c r="P20" s="59">
        <f t="shared" si="6"/>
        <v>57222.93</v>
      </c>
      <c r="Q20" s="59">
        <f t="shared" ref="Q20" si="7">Q4+Q5+Q6+Q7+Q8+Q9+Q10+Q11+Q12+Q13+Q14+Q15+Q16+Q17+Q18+Q19</f>
        <v>22141.87</v>
      </c>
      <c r="R20" s="59">
        <f t="shared" ref="R20" si="8">R4+R5+R6+R7+R8+R9+R10+R11+R12+R13+R14+R15+R16+R17+R18+R19</f>
        <v>38.860000000000007</v>
      </c>
      <c r="S20" s="59">
        <f t="shared" ref="S20" si="9">S4+S5+S6+S7+S8+S9+S10+S11+S12+S13+S14+S15+S16+S17+S18+S19</f>
        <v>22180.73</v>
      </c>
      <c r="T20" s="59">
        <f t="shared" ref="T20" si="10">T4+T5+T6+T7+T8+T9+T10+T11+T12+T13+T14+T15+T16+T17+T18+T19</f>
        <v>62199.040000000008</v>
      </c>
      <c r="U20" s="59">
        <f t="shared" ref="U20" si="11">U4+U5+U6+U7+U8+U9+U10+U11+U12+U13+U14+U15+U16+U17+U18+U19</f>
        <v>32.5</v>
      </c>
      <c r="V20" s="59">
        <f t="shared" ref="V20" si="12">V4+V5+V6+V7+V8+V9+V10+V11+V12+V13+V14+V15+V16+V17+V18+V19</f>
        <v>62231.54</v>
      </c>
      <c r="X20" s="59">
        <v>17</v>
      </c>
      <c r="Y20" s="59">
        <v>1329.65</v>
      </c>
      <c r="Z20" s="59">
        <v>0.39</v>
      </c>
      <c r="AA20" s="59">
        <f t="shared" si="3"/>
        <v>1330.0400000000002</v>
      </c>
    </row>
    <row r="21" spans="1:27" x14ac:dyDescent="0.2">
      <c r="A21" s="18">
        <v>1</v>
      </c>
      <c r="B21" s="138">
        <v>2</v>
      </c>
      <c r="C21" s="139"/>
      <c r="D21" s="140"/>
      <c r="E21" s="18">
        <v>3</v>
      </c>
      <c r="F21" s="18">
        <v>4</v>
      </c>
      <c r="G21" s="18">
        <v>5</v>
      </c>
      <c r="H21" s="73">
        <v>6</v>
      </c>
      <c r="I21" s="59"/>
      <c r="J21" s="59"/>
      <c r="X21" s="59">
        <v>18</v>
      </c>
      <c r="Y21" s="59">
        <v>1074.3800000000001</v>
      </c>
      <c r="Z21" s="59">
        <v>0.04</v>
      </c>
      <c r="AA21" s="59">
        <f t="shared" si="3"/>
        <v>1074.42</v>
      </c>
    </row>
    <row r="22" spans="1:27" ht="31.5" customHeight="1" x14ac:dyDescent="0.2">
      <c r="A22" s="31">
        <v>1</v>
      </c>
      <c r="B22" s="116" t="s">
        <v>33</v>
      </c>
      <c r="C22" s="117"/>
      <c r="D22" s="118"/>
      <c r="E22" s="49" t="s">
        <v>34</v>
      </c>
      <c r="F22" s="31">
        <v>1</v>
      </c>
      <c r="G22" s="32">
        <v>44</v>
      </c>
      <c r="H22" s="32">
        <v>2609.6</v>
      </c>
      <c r="I22" s="74">
        <v>0</v>
      </c>
      <c r="J22" s="68">
        <f>H22+I22</f>
        <v>2609.6</v>
      </c>
      <c r="M22" s="75" t="s">
        <v>27</v>
      </c>
      <c r="N22" s="60" t="s">
        <v>12</v>
      </c>
      <c r="O22" s="60"/>
      <c r="P22" s="60"/>
      <c r="Q22" s="75" t="s">
        <v>13</v>
      </c>
      <c r="R22" s="60"/>
      <c r="S22" s="60"/>
      <c r="T22" s="75" t="s">
        <v>14</v>
      </c>
      <c r="U22" s="60"/>
      <c r="V22" s="61"/>
      <c r="X22" s="59">
        <v>19</v>
      </c>
      <c r="Y22" s="59">
        <v>655.68</v>
      </c>
      <c r="Z22" s="59">
        <v>1.1499999999999999</v>
      </c>
      <c r="AA22" s="59">
        <f t="shared" si="3"/>
        <v>656.82999999999993</v>
      </c>
    </row>
    <row r="23" spans="1:27" x14ac:dyDescent="0.2">
      <c r="A23" s="129" t="s">
        <v>24</v>
      </c>
      <c r="B23" s="130"/>
      <c r="C23" s="130"/>
      <c r="D23" s="130"/>
      <c r="E23" s="131"/>
      <c r="F23" s="76">
        <v>1</v>
      </c>
      <c r="G23" s="77">
        <v>44</v>
      </c>
      <c r="H23" s="78">
        <f>SUM(H22)</f>
        <v>2609.6</v>
      </c>
      <c r="I23" s="79"/>
      <c r="M23" s="59">
        <v>1</v>
      </c>
      <c r="N23" s="59">
        <v>1368</v>
      </c>
      <c r="O23" s="59">
        <v>0</v>
      </c>
      <c r="P23" s="59">
        <f>N23+O23</f>
        <v>1368</v>
      </c>
      <c r="Q23" s="59">
        <v>182.03</v>
      </c>
      <c r="R23" s="59">
        <v>0.36</v>
      </c>
      <c r="S23" s="59">
        <f>Q23+R23</f>
        <v>182.39000000000001</v>
      </c>
      <c r="T23" s="59">
        <v>0</v>
      </c>
      <c r="U23" s="59">
        <v>0</v>
      </c>
      <c r="V23" s="59">
        <f>T23+U23</f>
        <v>0</v>
      </c>
      <c r="X23" s="59">
        <v>20</v>
      </c>
      <c r="Y23" s="59">
        <v>1746.32</v>
      </c>
      <c r="Z23" s="59">
        <v>2.15</v>
      </c>
      <c r="AA23" s="59">
        <f t="shared" si="3"/>
        <v>1748.47</v>
      </c>
    </row>
    <row r="24" spans="1:27" x14ac:dyDescent="0.2">
      <c r="A24" s="80" t="s">
        <v>35</v>
      </c>
      <c r="B24" s="141" t="s">
        <v>36</v>
      </c>
      <c r="C24" s="141"/>
      <c r="D24" s="141"/>
      <c r="E24" s="141"/>
      <c r="F24" s="141"/>
      <c r="G24" s="141"/>
      <c r="H24" s="79"/>
      <c r="I24" s="79"/>
      <c r="M24" s="59">
        <v>2</v>
      </c>
      <c r="N24" s="59">
        <v>1860.79</v>
      </c>
      <c r="O24" s="59">
        <v>0.31</v>
      </c>
      <c r="P24" s="59">
        <f t="shared" ref="P24:P28" si="13">N24+O24</f>
        <v>1861.1</v>
      </c>
      <c r="Q24" s="59"/>
      <c r="R24" s="59"/>
      <c r="S24" s="59">
        <f t="shared" ref="S24:S27" si="14">Q24+R24</f>
        <v>0</v>
      </c>
      <c r="T24" s="59">
        <v>290.14</v>
      </c>
      <c r="U24" s="59">
        <v>0.1</v>
      </c>
      <c r="V24" s="59">
        <f t="shared" ref="V24:V27" si="15">T24+U24</f>
        <v>290.24</v>
      </c>
      <c r="X24" s="59">
        <v>21</v>
      </c>
      <c r="Y24" s="59">
        <v>1123.78</v>
      </c>
      <c r="Z24" s="59">
        <v>0.11</v>
      </c>
      <c r="AA24" s="59">
        <f t="shared" si="3"/>
        <v>1123.8899999999999</v>
      </c>
    </row>
    <row r="25" spans="1:27" ht="36" x14ac:dyDescent="0.2">
      <c r="A25" s="31" t="s">
        <v>27</v>
      </c>
      <c r="B25" s="135" t="s">
        <v>28</v>
      </c>
      <c r="C25" s="136"/>
      <c r="D25" s="136"/>
      <c r="E25" s="81"/>
      <c r="F25" s="31" t="s">
        <v>30</v>
      </c>
      <c r="G25" s="49" t="s">
        <v>31</v>
      </c>
      <c r="H25" s="72" t="s">
        <v>48</v>
      </c>
      <c r="I25" s="74" t="s">
        <v>41</v>
      </c>
      <c r="J25" s="59" t="s">
        <v>42</v>
      </c>
      <c r="M25" s="59">
        <v>3</v>
      </c>
      <c r="N25" s="59">
        <v>1399.85</v>
      </c>
      <c r="O25" s="59">
        <v>0.43</v>
      </c>
      <c r="P25" s="59">
        <f t="shared" si="13"/>
        <v>1400.28</v>
      </c>
      <c r="Q25" s="59">
        <v>154.18</v>
      </c>
      <c r="R25" s="59">
        <v>2.11</v>
      </c>
      <c r="S25" s="59">
        <f t="shared" si="14"/>
        <v>156.29000000000002</v>
      </c>
      <c r="T25" s="59">
        <v>1146.6199999999999</v>
      </c>
      <c r="U25" s="59">
        <v>2.61</v>
      </c>
      <c r="V25" s="59">
        <f t="shared" si="15"/>
        <v>1149.2299999999998</v>
      </c>
      <c r="X25" s="59">
        <v>22</v>
      </c>
      <c r="Y25" s="59">
        <v>1155.93</v>
      </c>
      <c r="Z25" s="59">
        <v>0.86</v>
      </c>
      <c r="AA25" s="59">
        <f t="shared" si="3"/>
        <v>1156.79</v>
      </c>
    </row>
    <row r="26" spans="1:27" x14ac:dyDescent="0.2">
      <c r="A26" s="18">
        <v>1</v>
      </c>
      <c r="B26" s="138">
        <v>2</v>
      </c>
      <c r="C26" s="139"/>
      <c r="D26" s="139"/>
      <c r="E26" s="82"/>
      <c r="F26" s="18">
        <v>3</v>
      </c>
      <c r="G26" s="18">
        <v>4</v>
      </c>
      <c r="H26" s="73">
        <v>5</v>
      </c>
      <c r="I26" s="74"/>
      <c r="J26" s="59"/>
      <c r="M26" s="59">
        <v>4</v>
      </c>
      <c r="N26" s="59">
        <v>911.32</v>
      </c>
      <c r="O26" s="59">
        <v>0</v>
      </c>
      <c r="P26" s="59">
        <f t="shared" si="13"/>
        <v>911.32</v>
      </c>
      <c r="Q26" s="59">
        <v>0</v>
      </c>
      <c r="R26" s="59">
        <v>0</v>
      </c>
      <c r="S26" s="59">
        <f t="shared" si="14"/>
        <v>0</v>
      </c>
      <c r="T26" s="59">
        <v>1830.69</v>
      </c>
      <c r="U26" s="59">
        <v>0.11</v>
      </c>
      <c r="V26" s="59">
        <f t="shared" si="15"/>
        <v>1830.8</v>
      </c>
      <c r="X26" s="59">
        <v>23</v>
      </c>
      <c r="Y26" s="59">
        <v>1271.44</v>
      </c>
      <c r="Z26" s="59">
        <v>2.04</v>
      </c>
      <c r="AA26" s="59">
        <f t="shared" si="3"/>
        <v>1273.48</v>
      </c>
    </row>
    <row r="27" spans="1:27" x14ac:dyDescent="0.2">
      <c r="A27" s="31">
        <v>1</v>
      </c>
      <c r="B27" s="116" t="s">
        <v>37</v>
      </c>
      <c r="C27" s="117"/>
      <c r="D27" s="117"/>
      <c r="E27" s="46"/>
      <c r="F27" s="31">
        <v>1</v>
      </c>
      <c r="G27" s="32">
        <v>57</v>
      </c>
      <c r="H27" s="32">
        <v>408.05</v>
      </c>
      <c r="I27" s="74">
        <v>0.09</v>
      </c>
      <c r="J27" s="68">
        <f>H27+I27</f>
        <v>408.14</v>
      </c>
      <c r="M27" s="59">
        <v>5</v>
      </c>
      <c r="N27" s="59">
        <v>1321.96</v>
      </c>
      <c r="O27" s="59">
        <v>19.23</v>
      </c>
      <c r="P27" s="59">
        <f t="shared" si="13"/>
        <v>1341.19</v>
      </c>
      <c r="Q27" s="59">
        <v>589.67999999999995</v>
      </c>
      <c r="R27" s="59">
        <v>0</v>
      </c>
      <c r="S27" s="59">
        <f t="shared" si="14"/>
        <v>589.67999999999995</v>
      </c>
      <c r="T27" s="59"/>
      <c r="U27" s="59"/>
      <c r="V27" s="59">
        <f t="shared" si="15"/>
        <v>0</v>
      </c>
      <c r="X27" s="59">
        <v>24</v>
      </c>
      <c r="Y27" s="59">
        <v>1128.8399999999999</v>
      </c>
      <c r="Z27" s="59">
        <v>0.38</v>
      </c>
      <c r="AA27" s="59">
        <f t="shared" si="3"/>
        <v>1129.22</v>
      </c>
    </row>
    <row r="28" spans="1:27" x14ac:dyDescent="0.2">
      <c r="A28" s="14">
        <v>2</v>
      </c>
      <c r="B28" s="88" t="s">
        <v>38</v>
      </c>
      <c r="C28" s="89"/>
      <c r="D28" s="89"/>
      <c r="E28" s="83"/>
      <c r="F28" s="14">
        <v>1</v>
      </c>
      <c r="G28" s="84">
        <v>104</v>
      </c>
      <c r="H28" s="15">
        <v>738.24</v>
      </c>
      <c r="I28" s="74">
        <v>0</v>
      </c>
      <c r="J28" s="68">
        <f>H28+I28</f>
        <v>738.24</v>
      </c>
      <c r="M28" s="59" t="s">
        <v>43</v>
      </c>
      <c r="N28" s="59">
        <f>N23+N24+N25+N26+N27</f>
        <v>6861.9199999999992</v>
      </c>
      <c r="O28" s="59">
        <f>O23+O24+O25+O26+O27</f>
        <v>19.97</v>
      </c>
      <c r="P28" s="59">
        <f t="shared" si="13"/>
        <v>6881.8899999999994</v>
      </c>
      <c r="Q28" s="59">
        <f>Q23+Q24+Q25+Q26+Q27</f>
        <v>925.89</v>
      </c>
      <c r="R28" s="59">
        <f t="shared" ref="R28:S28" si="16">R23+R24+R25+R26+R27</f>
        <v>2.4699999999999998</v>
      </c>
      <c r="S28" s="59">
        <f t="shared" si="16"/>
        <v>928.36</v>
      </c>
      <c r="T28" s="59">
        <f>T23+T24+T25+T26+T27</f>
        <v>3267.45</v>
      </c>
      <c r="U28" s="59">
        <f t="shared" ref="U28:V28" si="17">U23+U24+U25+U26+U27</f>
        <v>2.82</v>
      </c>
      <c r="V28" s="59">
        <f t="shared" si="17"/>
        <v>3270.2699999999995</v>
      </c>
      <c r="X28" s="59">
        <v>25</v>
      </c>
      <c r="Y28" s="59">
        <v>1051.3900000000001</v>
      </c>
      <c r="Z28" s="59">
        <v>0.62</v>
      </c>
      <c r="AA28" s="59">
        <f t="shared" si="3"/>
        <v>1052.01</v>
      </c>
    </row>
    <row r="29" spans="1:27" x14ac:dyDescent="0.2">
      <c r="A29" s="18">
        <v>3</v>
      </c>
      <c r="B29" s="106"/>
      <c r="C29" s="107"/>
      <c r="D29" s="107"/>
      <c r="E29" s="85"/>
      <c r="F29" s="86"/>
      <c r="G29" s="86"/>
      <c r="H29" s="19"/>
      <c r="I29" s="74"/>
      <c r="J29" s="59"/>
      <c r="X29" s="59">
        <v>26</v>
      </c>
      <c r="Y29" s="59">
        <v>3754.38</v>
      </c>
      <c r="Z29" s="59">
        <v>0.31</v>
      </c>
      <c r="AA29" s="59">
        <f t="shared" si="3"/>
        <v>3754.69</v>
      </c>
    </row>
    <row r="30" spans="1:27" x14ac:dyDescent="0.2">
      <c r="A30" s="129" t="s">
        <v>24</v>
      </c>
      <c r="B30" s="130"/>
      <c r="C30" s="130"/>
      <c r="D30" s="130"/>
      <c r="E30" s="131"/>
      <c r="F30" s="76">
        <v>2</v>
      </c>
      <c r="G30" s="77">
        <f>SUM(G27,G28)</f>
        <v>161</v>
      </c>
      <c r="H30" s="78">
        <f>SUM(H27:H28)</f>
        <v>1146.29</v>
      </c>
      <c r="I30" s="78">
        <f t="shared" ref="I30:J30" si="18">SUM(I27:I28)</f>
        <v>0.09</v>
      </c>
      <c r="J30" s="78">
        <f t="shared" si="18"/>
        <v>1146.3800000000001</v>
      </c>
      <c r="M30" s="75" t="s">
        <v>27</v>
      </c>
      <c r="N30" s="75" t="s">
        <v>15</v>
      </c>
      <c r="O30" s="60"/>
      <c r="P30" s="60"/>
      <c r="Q30" s="75" t="s">
        <v>16</v>
      </c>
      <c r="R30" s="60"/>
      <c r="S30" s="60"/>
      <c r="T30" s="75" t="s">
        <v>17</v>
      </c>
      <c r="U30" s="60"/>
      <c r="V30" s="61"/>
      <c r="X30" s="59">
        <v>27</v>
      </c>
      <c r="Y30" s="59">
        <v>7822.41</v>
      </c>
      <c r="Z30" s="59">
        <v>3.56</v>
      </c>
      <c r="AA30" s="59">
        <f t="shared" si="3"/>
        <v>7825.97</v>
      </c>
    </row>
    <row r="31" spans="1:27" x14ac:dyDescent="0.2">
      <c r="M31" s="59">
        <v>1</v>
      </c>
      <c r="N31" s="59">
        <v>1159.5999999999999</v>
      </c>
      <c r="O31" s="59">
        <v>0</v>
      </c>
      <c r="P31" s="59">
        <f>N31+O31</f>
        <v>1159.5999999999999</v>
      </c>
      <c r="Q31" s="59">
        <v>1046.93</v>
      </c>
      <c r="R31" s="59">
        <v>0</v>
      </c>
      <c r="S31" s="59">
        <f>Q31+R31</f>
        <v>1046.93</v>
      </c>
      <c r="T31" s="59">
        <v>4240</v>
      </c>
      <c r="U31" s="59">
        <v>0</v>
      </c>
      <c r="V31" s="59">
        <f>T31+U31</f>
        <v>4240</v>
      </c>
      <c r="X31" s="59">
        <v>28</v>
      </c>
      <c r="Y31" s="59">
        <v>1022.98</v>
      </c>
      <c r="Z31" s="59">
        <v>0.11</v>
      </c>
      <c r="AA31" s="59">
        <f t="shared" si="3"/>
        <v>1023.09</v>
      </c>
    </row>
    <row r="32" spans="1:27" x14ac:dyDescent="0.2">
      <c r="H32" s="87">
        <f>H18+H23+H30</f>
        <v>236147.69000000003</v>
      </c>
      <c r="I32" s="87">
        <f>I18+I22+I30</f>
        <v>397.91999999999996</v>
      </c>
      <c r="J32" s="87">
        <f>H32+I32</f>
        <v>236545.61000000004</v>
      </c>
      <c r="M32" s="59">
        <v>2</v>
      </c>
      <c r="N32" s="59"/>
      <c r="O32" s="59"/>
      <c r="P32" s="59"/>
      <c r="Q32" s="59">
        <v>434.66</v>
      </c>
      <c r="R32" s="59">
        <v>3.91</v>
      </c>
      <c r="S32" s="59">
        <f t="shared" ref="S32:S35" si="19">Q32+R32</f>
        <v>438.57000000000005</v>
      </c>
      <c r="T32" s="59"/>
      <c r="U32" s="59"/>
      <c r="V32" s="59">
        <f t="shared" ref="V32:V35" si="20">T32+U32</f>
        <v>0</v>
      </c>
      <c r="X32" s="59">
        <v>29</v>
      </c>
      <c r="Y32" s="59">
        <v>1053.44</v>
      </c>
      <c r="Z32" s="59">
        <v>3.36</v>
      </c>
      <c r="AA32" s="59">
        <f t="shared" si="3"/>
        <v>1056.8</v>
      </c>
    </row>
    <row r="33" spans="13:27" x14ac:dyDescent="0.2">
      <c r="M33" s="59">
        <v>3</v>
      </c>
      <c r="N33" s="59"/>
      <c r="O33" s="59"/>
      <c r="P33" s="59"/>
      <c r="Q33" s="59">
        <v>1022.41</v>
      </c>
      <c r="R33" s="59">
        <v>0.02</v>
      </c>
      <c r="S33" s="59">
        <f t="shared" si="19"/>
        <v>1022.43</v>
      </c>
      <c r="T33" s="59"/>
      <c r="U33" s="59"/>
      <c r="V33" s="59">
        <f t="shared" si="20"/>
        <v>0</v>
      </c>
      <c r="X33" s="59">
        <v>30</v>
      </c>
      <c r="Y33" s="59">
        <v>673.83</v>
      </c>
      <c r="Z33" s="59">
        <v>2.27</v>
      </c>
      <c r="AA33" s="59">
        <f t="shared" si="3"/>
        <v>676.1</v>
      </c>
    </row>
    <row r="34" spans="13:27" x14ac:dyDescent="0.2">
      <c r="M34" s="59">
        <v>4</v>
      </c>
      <c r="N34" s="59"/>
      <c r="O34" s="59"/>
      <c r="P34" s="59"/>
      <c r="Q34" s="59">
        <v>1024.8599999999999</v>
      </c>
      <c r="R34" s="59">
        <v>0</v>
      </c>
      <c r="S34" s="59">
        <f t="shared" si="19"/>
        <v>1024.8599999999999</v>
      </c>
      <c r="T34" s="59"/>
      <c r="U34" s="59"/>
      <c r="V34" s="59">
        <f t="shared" si="20"/>
        <v>0</v>
      </c>
      <c r="X34" s="59" t="s">
        <v>43</v>
      </c>
      <c r="Y34" s="59">
        <f>Y4+Y5+Y6+Y7+Y8+Y9+Y10+Y11+Y12+Y13+Y14+Y15+Y16+Y17+Y18+Y19+Y20+Y21+Y22+Y23+Y24+Y25+Y26+Y27+Y28+Y29+Y30+Y31+Y32+Y33</f>
        <v>54658.1</v>
      </c>
      <c r="Z34" s="59">
        <f>Z4+Z5+Z6+Z7+Z8+Z9+Z10+Z11+Z12+Z13+Z14+Z15+Z16+Z17+Z18+Z19+Z20+Z21+Z22+Z23+Z24+Z25+Z26+Z27+Z28+Z29+Z30+Z31+Z32+Z33</f>
        <v>34.559999999999995</v>
      </c>
      <c r="AA34" s="59">
        <f t="shared" si="3"/>
        <v>54692.659999999996</v>
      </c>
    </row>
    <row r="35" spans="13:27" x14ac:dyDescent="0.2">
      <c r="M35" s="59" t="s">
        <v>43</v>
      </c>
      <c r="N35" s="59">
        <f>N31+N32+N33+N34</f>
        <v>1159.5999999999999</v>
      </c>
      <c r="O35" s="59">
        <f t="shared" ref="O35:Q35" si="21">O31+O32+O33+O34</f>
        <v>0</v>
      </c>
      <c r="P35" s="59">
        <f t="shared" si="21"/>
        <v>1159.5999999999999</v>
      </c>
      <c r="Q35" s="59">
        <f t="shared" si="21"/>
        <v>3528.8599999999997</v>
      </c>
      <c r="R35" s="59">
        <f t="shared" ref="R35" si="22">R31+R32+R33+R34</f>
        <v>3.93</v>
      </c>
      <c r="S35" s="59">
        <f t="shared" si="19"/>
        <v>3532.7899999999995</v>
      </c>
      <c r="T35" s="59">
        <f t="shared" ref="T35" si="23">T31+T32+T33+T34</f>
        <v>4240</v>
      </c>
      <c r="U35" s="59">
        <f t="shared" ref="U35" si="24">U31+U32+U33+U34</f>
        <v>0</v>
      </c>
      <c r="V35" s="59">
        <f t="shared" si="20"/>
        <v>4240</v>
      </c>
    </row>
    <row r="37" spans="13:27" x14ac:dyDescent="0.2">
      <c r="M37" s="75" t="s">
        <v>27</v>
      </c>
      <c r="N37" s="75" t="s">
        <v>46</v>
      </c>
      <c r="O37" s="60"/>
      <c r="P37" s="60"/>
      <c r="Q37" s="75" t="s">
        <v>19</v>
      </c>
      <c r="R37" s="60"/>
      <c r="S37" s="60"/>
      <c r="T37" s="75" t="s">
        <v>20</v>
      </c>
      <c r="U37" s="60"/>
      <c r="V37" s="61"/>
    </row>
    <row r="38" spans="13:27" x14ac:dyDescent="0.2">
      <c r="M38" s="59">
        <v>1</v>
      </c>
      <c r="N38" s="59">
        <v>1816.8</v>
      </c>
      <c r="O38" s="59">
        <v>0</v>
      </c>
      <c r="P38" s="59">
        <f>N38+O38</f>
        <v>1816.8</v>
      </c>
      <c r="Q38" s="59">
        <v>7511.25</v>
      </c>
      <c r="R38" s="59">
        <v>0.08</v>
      </c>
      <c r="S38" s="59">
        <f>Q38+R38</f>
        <v>7511.33</v>
      </c>
      <c r="T38" s="59">
        <v>1327.56</v>
      </c>
      <c r="U38" s="59">
        <v>0</v>
      </c>
      <c r="V38" s="59">
        <f>T38+U38</f>
        <v>1327.56</v>
      </c>
    </row>
    <row r="39" spans="13:27" x14ac:dyDescent="0.2">
      <c r="M39" s="59">
        <v>2</v>
      </c>
      <c r="N39" s="59">
        <v>2340</v>
      </c>
      <c r="O39" s="59">
        <v>0</v>
      </c>
      <c r="P39" s="59">
        <f t="shared" ref="P39:P41" si="25">N39+O39</f>
        <v>2340</v>
      </c>
      <c r="Q39" s="59"/>
      <c r="R39" s="59"/>
      <c r="S39" s="59"/>
      <c r="T39" s="59">
        <v>240.69</v>
      </c>
      <c r="U39" s="59">
        <v>0.28999999999999998</v>
      </c>
      <c r="V39" s="59">
        <f t="shared" ref="V39:V40" si="26">T39+U39</f>
        <v>240.98</v>
      </c>
    </row>
    <row r="40" spans="13:27" x14ac:dyDescent="0.2">
      <c r="M40" s="59">
        <v>3</v>
      </c>
      <c r="N40" s="59">
        <v>1839.23</v>
      </c>
      <c r="O40" s="59">
        <v>6.19</v>
      </c>
      <c r="P40" s="59">
        <f t="shared" si="25"/>
        <v>1845.42</v>
      </c>
      <c r="Q40" s="59"/>
      <c r="R40" s="59"/>
      <c r="S40" s="59"/>
      <c r="T40" s="59">
        <v>1366.77</v>
      </c>
      <c r="U40" s="59">
        <v>0</v>
      </c>
      <c r="V40" s="59">
        <f t="shared" si="26"/>
        <v>1366.77</v>
      </c>
    </row>
    <row r="41" spans="13:27" x14ac:dyDescent="0.2">
      <c r="M41" s="59" t="s">
        <v>43</v>
      </c>
      <c r="N41" s="59">
        <f>N38+N39+N40</f>
        <v>5996.0300000000007</v>
      </c>
      <c r="O41" s="59">
        <f t="shared" ref="O41" si="27">O38+O39+O40</f>
        <v>6.19</v>
      </c>
      <c r="P41" s="59">
        <f t="shared" si="25"/>
        <v>6002.22</v>
      </c>
      <c r="Q41" s="59">
        <f>Q38</f>
        <v>7511.25</v>
      </c>
      <c r="R41" s="59">
        <f>R38</f>
        <v>0.08</v>
      </c>
      <c r="S41" s="59">
        <f>S38</f>
        <v>7511.33</v>
      </c>
      <c r="T41" s="59">
        <f>T38+T39+T40</f>
        <v>2935.02</v>
      </c>
      <c r="U41" s="59">
        <f t="shared" ref="U41:V41" si="28">U38+U39+U40</f>
        <v>0.28999999999999998</v>
      </c>
      <c r="V41" s="59">
        <f t="shared" si="28"/>
        <v>2935.31</v>
      </c>
    </row>
  </sheetData>
  <mergeCells count="28">
    <mergeCell ref="B1:H1"/>
    <mergeCell ref="B25:D25"/>
    <mergeCell ref="B26:D26"/>
    <mergeCell ref="B9:D9"/>
    <mergeCell ref="B10:D10"/>
    <mergeCell ref="B11:D11"/>
    <mergeCell ref="B12:D12"/>
    <mergeCell ref="B13:D13"/>
    <mergeCell ref="B14:D14"/>
    <mergeCell ref="B3:D3"/>
    <mergeCell ref="B4:D4"/>
    <mergeCell ref="B5:D5"/>
    <mergeCell ref="B6:D6"/>
    <mergeCell ref="B7:D7"/>
    <mergeCell ref="B8:D8"/>
    <mergeCell ref="B27:D27"/>
    <mergeCell ref="B28:D28"/>
    <mergeCell ref="B29:D29"/>
    <mergeCell ref="A30:E30"/>
    <mergeCell ref="B15:D15"/>
    <mergeCell ref="B16:D16"/>
    <mergeCell ref="B20:D20"/>
    <mergeCell ref="B21:D21"/>
    <mergeCell ref="B22:D22"/>
    <mergeCell ref="A18:D18"/>
    <mergeCell ref="B17:D17"/>
    <mergeCell ref="A23:E23"/>
    <mergeCell ref="B24:G24"/>
  </mergeCell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Stare</vt:lpstr>
      <vt:lpstr>Analityka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Lilia</dc:creator>
  <cp:lastModifiedBy>Agnieszka Braun</cp:lastModifiedBy>
  <cp:lastPrinted>2025-03-31T13:36:26Z</cp:lastPrinted>
  <dcterms:created xsi:type="dcterms:W3CDTF">2025-03-17T11:54:21Z</dcterms:created>
  <dcterms:modified xsi:type="dcterms:W3CDTF">2025-03-31T13:36:42Z</dcterms:modified>
</cp:coreProperties>
</file>